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12600" yWindow="-15" windowWidth="3180" windowHeight="10455" tabRatio="886" firstSheet="2" activeTab="2"/>
  </bookViews>
  <sheets>
    <sheet name="ECA Use Only" sheetId="39" state="hidden" r:id="rId1"/>
    <sheet name="Agencies C13" sheetId="38" state="hidden" r:id="rId2"/>
    <sheet name="Instructions" sheetId="49" r:id="rId3"/>
    <sheet name="Budget Overview" sheetId="37" r:id="rId4"/>
    <sheet name="Program Annual Budget" sheetId="26" r:id="rId5"/>
    <sheet name="Budget Projection" sheetId="56" r:id="rId6"/>
    <sheet name="Carry Forward Funding" sheetId="59" r:id="rId7"/>
    <sheet name="Other Funding Sources" sheetId="50" r:id="rId8"/>
    <sheet name="1. Salaries" sheetId="40" r:id="rId9"/>
    <sheet name="2. Benefits" sheetId="43" r:id="rId10"/>
    <sheet name="3. Recruitment" sheetId="44" r:id="rId11"/>
    <sheet name="4. Office Supplies" sheetId="45" r:id="rId12"/>
    <sheet name="5. Communications" sheetId="46" r:id="rId13"/>
    <sheet name="6. Travel" sheetId="47" r:id="rId14"/>
    <sheet name="7. Equipment" sheetId="51" r:id="rId15"/>
    <sheet name="8. Occupancy" sheetId="52" r:id="rId16"/>
    <sheet name="9. Professional" sheetId="53" r:id="rId17"/>
    <sheet name="10. Indirect" sheetId="54" r:id="rId18"/>
    <sheet name="ECA Approval Sheet" sheetId="57" r:id="rId19"/>
    <sheet name="Budget Questions-Responses" sheetId="58" r:id="rId20"/>
    <sheet name="Di Minimus of MTDC" sheetId="60" r:id="rId21"/>
  </sheets>
  <externalReferences>
    <externalReference r:id="rId22"/>
    <externalReference r:id="rId23"/>
  </externalReferences>
  <definedNames>
    <definedName name="_EDU2" localSheetId="6">'[1]Scooter - 1st DA brief'!#REF!,'[1]Scooter - 1st DA brief'!#REF!,'[1]Scooter - 1st DA brief'!#REF!,'[1]Scooter - 1st DA brief'!#REF!,'[1]Scooter - 1st DA brief'!#REF!,'[1]Scooter - 1st DA brief'!#REF!</definedName>
    <definedName name="_EDU2">'[1]Scooter - 1st DA brief'!#REF!,'[1]Scooter - 1st DA brief'!#REF!,'[1]Scooter - 1st DA brief'!#REF!,'[1]Scooter - 1st DA brief'!#REF!,'[1]Scooter - 1st DA brief'!#REF!,'[1]Scooter - 1st DA brief'!#REF!</definedName>
    <definedName name="_ENV2" localSheetId="6">'[1]Scooter - 1st DA brief'!#REF!,'[1]Scooter - 1st DA brief'!#REF!,'[1]Scooter - 1st DA brief'!#REF!,'[1]Scooter - 1st DA brief'!#REF!</definedName>
    <definedName name="_ENV2">'[1]Scooter - 1st DA brief'!#REF!,'[1]Scooter - 1st DA brief'!#REF!,'[1]Scooter - 1st DA brief'!#REF!,'[1]Scooter - 1st DA brief'!#REF!</definedName>
    <definedName name="_GGU2" localSheetId="6">'[1]Scooter - 1st DA brief'!#REF!,'[1]Scooter - 1st DA brief'!#REF!,'[1]Scooter - 1st DA brief'!#REF!,'[1]Scooter - 1st DA brief'!#REF!</definedName>
    <definedName name="_GGU2">'[1]Scooter - 1st DA brief'!#REF!,'[1]Scooter - 1st DA brief'!#REF!,'[1]Scooter - 1st DA brief'!#REF!,'[1]Scooter - 1st DA brief'!#REF!</definedName>
    <definedName name="_HHS2" localSheetId="6">'[1]Scooter - 1st DA brief'!#REF!,'[1]Scooter - 1st DA brief'!#REF!,'[1]Scooter - 1st DA brief'!#REF!,'[1]Scooter - 1st DA brief'!#REF!</definedName>
    <definedName name="_HHS2">'[1]Scooter - 1st DA brief'!#REF!,'[1]Scooter - 1st DA brief'!#REF!,'[1]Scooter - 1st DA brief'!#REF!,'[1]Scooter - 1st DA brief'!#REF!</definedName>
    <definedName name="_PSU2" localSheetId="6">'[1]Scooter - 1st DA brief'!#REF!,'[1]Scooter - 1st DA brief'!#REF!,'[1]Scooter - 1st DA brief'!#REF!</definedName>
    <definedName name="_PSU2">'[1]Scooter - 1st DA brief'!#REF!,'[1]Scooter - 1st DA brief'!#REF!,'[1]Scooter - 1st DA brief'!#REF!</definedName>
    <definedName name="ALL" localSheetId="6">#REF!</definedName>
    <definedName name="ALL">#REF!</definedName>
    <definedName name="anscount" hidden="1">4</definedName>
    <definedName name="BMP" localSheetId="6">#REF!</definedName>
    <definedName name="BMP">#REF!</definedName>
    <definedName name="_xlnm.Database" localSheetId="6">#REF!</definedName>
    <definedName name="_xlnm.Database">#REF!</definedName>
    <definedName name="EDU" localSheetId="6">#REF!</definedName>
    <definedName name="EDU">#REF!</definedName>
    <definedName name="ENV" localSheetId="6">#REF!</definedName>
    <definedName name="ENV">#REF!</definedName>
    <definedName name="GGU" localSheetId="6">#REF!</definedName>
    <definedName name="GGU">#REF!</definedName>
    <definedName name="HHS" localSheetId="6">#REF!</definedName>
    <definedName name="HHS">#REF!</definedName>
    <definedName name="limcount" hidden="1">3</definedName>
    <definedName name="Low" localSheetId="6">#REF!</definedName>
    <definedName name="Low">#REF!</definedName>
    <definedName name="Low_Rate" localSheetId="6">#REF!</definedName>
    <definedName name="Low_Rate">#REF!</definedName>
    <definedName name="Medium" localSheetId="6">#REF!</definedName>
    <definedName name="Medium">#REF!</definedName>
    <definedName name="Medium_Rate" localSheetId="6">#REF!</definedName>
    <definedName name="Medium_Rate">#REF!</definedName>
    <definedName name="October_1992" localSheetId="6">#REF!</definedName>
    <definedName name="October_1992">#REF!</definedName>
    <definedName name="OldYear">[2]Inputs!$C$2</definedName>
    <definedName name="partners" localSheetId="6">#REF!</definedName>
    <definedName name="partners">#REF!</definedName>
    <definedName name="_xlnm.Print_Area" localSheetId="8">'1. Salaries'!$A$1:$F$62</definedName>
    <definedName name="_xlnm.Print_Area" localSheetId="17">'10. Indirect'!$A$1:$E$42</definedName>
    <definedName name="_xlnm.Print_Area" localSheetId="9">'2. Benefits'!$A$1:$D$26</definedName>
    <definedName name="_xlnm.Print_Area" localSheetId="10">'3. Recruitment'!$A$1:$E$32</definedName>
    <definedName name="_xlnm.Print_Area" localSheetId="11">'4. Office Supplies'!$A$1:$E$26</definedName>
    <definedName name="_xlnm.Print_Area" localSheetId="12">'5. Communications'!$A$1:$E$28</definedName>
    <definedName name="_xlnm.Print_Area" localSheetId="13">'6. Travel'!$A$1:$E$28</definedName>
    <definedName name="_xlnm.Print_Area" localSheetId="14">'7. Equipment'!$A$1:$E$29</definedName>
    <definedName name="_xlnm.Print_Area" localSheetId="15">'8. Occupancy'!$A$1:$E$27</definedName>
    <definedName name="_xlnm.Print_Area" localSheetId="16">'9. Professional'!$A$1:$E$27</definedName>
    <definedName name="_xlnm.Print_Area" localSheetId="3">'Budget Overview'!$A$1:$M$41</definedName>
    <definedName name="_xlnm.Print_Area" localSheetId="5">'Budget Projection'!$A$1:$R$33</definedName>
    <definedName name="_xlnm.Print_Area" localSheetId="6">'Carry Forward Funding'!$A$1:$G$39</definedName>
    <definedName name="_xlnm.Print_Area" localSheetId="2">Instructions!$A$1:$M$48</definedName>
    <definedName name="_xlnm.Print_Area" localSheetId="7">'Other Funding Sources'!$A$1:$G$39</definedName>
    <definedName name="_xlnm.Print_Area" localSheetId="4">'Program Annual Budget'!$A$1:$G$38</definedName>
    <definedName name="_xlnm.Print_Titles" localSheetId="1">'Agencies C13'!#REF!</definedName>
    <definedName name="_xlnm.Print_Titles" localSheetId="19">'Budget Questions-Responses'!$1:$6</definedName>
    <definedName name="PSU" localSheetId="6">#REF!</definedName>
    <definedName name="PSU">#REF!</definedName>
    <definedName name="qryPOPULATION_BY_AGE_RACE_SEX_AND_COUNTY_1991_2000" localSheetId="6">#REF!</definedName>
    <definedName name="qryPOPULATION_BY_AGE_RACE_SEX_AND_COUNTY_1991_2000">#REF!</definedName>
    <definedName name="sencount" hidden="1">2</definedName>
    <definedName name="State" localSheetId="6">#REF!</definedName>
    <definedName name="State">#REF!</definedName>
    <definedName name="State_Avg._Rate" localSheetId="6">#REF!</definedName>
    <definedName name="State_Avg._Rate">#REF!</definedName>
    <definedName name="xxx" localSheetId="6">#REF!</definedName>
    <definedName name="xxx">#REF!</definedName>
  </definedNames>
  <calcPr calcId="145621"/>
</workbook>
</file>

<file path=xl/calcChain.xml><?xml version="1.0" encoding="utf-8"?>
<calcChain xmlns="http://schemas.openxmlformats.org/spreadsheetml/2006/main">
  <c r="D1" i="49" l="1"/>
  <c r="E39" i="38" l="1"/>
  <c r="F21" i="40" l="1"/>
  <c r="E13" i="38" l="1"/>
  <c r="E4" i="38"/>
  <c r="E23" i="38"/>
  <c r="E22" i="38"/>
  <c r="E8" i="38"/>
  <c r="E4" i="26" l="1"/>
  <c r="D3" i="49"/>
  <c r="E41" i="54" l="1"/>
  <c r="E40" i="54"/>
  <c r="E39" i="54"/>
  <c r="E38" i="54"/>
  <c r="E37" i="54"/>
  <c r="E36" i="54"/>
  <c r="E35" i="54"/>
  <c r="E34" i="54"/>
  <c r="E33" i="54"/>
  <c r="E32" i="54"/>
  <c r="E31" i="54"/>
  <c r="E30" i="54"/>
  <c r="E42" i="54" s="1"/>
  <c r="E26" i="53"/>
  <c r="E25" i="53"/>
  <c r="E24" i="53"/>
  <c r="E23" i="53"/>
  <c r="E22" i="53"/>
  <c r="E21" i="53"/>
  <c r="E20" i="53"/>
  <c r="E19" i="53"/>
  <c r="E18" i="53"/>
  <c r="E17" i="53"/>
  <c r="E16" i="53"/>
  <c r="E27" i="53" s="1"/>
  <c r="E26" i="52" l="1"/>
  <c r="E25" i="52"/>
  <c r="E24" i="52"/>
  <c r="E23" i="52"/>
  <c r="E22" i="52"/>
  <c r="E21" i="52"/>
  <c r="E20" i="52"/>
  <c r="E19" i="52"/>
  <c r="E18" i="52"/>
  <c r="E17" i="52"/>
  <c r="E16" i="52"/>
  <c r="E27" i="52" s="1"/>
  <c r="E28" i="51"/>
  <c r="E27" i="51"/>
  <c r="E26" i="51"/>
  <c r="E25" i="51"/>
  <c r="E24" i="51"/>
  <c r="E23" i="51"/>
  <c r="E22" i="51"/>
  <c r="E21" i="51"/>
  <c r="E19" i="51"/>
  <c r="E18" i="51"/>
  <c r="E17" i="51"/>
  <c r="E16" i="51"/>
  <c r="E27" i="47"/>
  <c r="E26" i="47"/>
  <c r="E25" i="47"/>
  <c r="E24" i="47"/>
  <c r="E23" i="47"/>
  <c r="E22" i="47"/>
  <c r="E21" i="47"/>
  <c r="E20" i="47"/>
  <c r="E19" i="47"/>
  <c r="E18" i="47"/>
  <c r="E17" i="47"/>
  <c r="E28" i="47" s="1"/>
  <c r="E27" i="46"/>
  <c r="E26" i="46"/>
  <c r="E25" i="46"/>
  <c r="E24" i="46"/>
  <c r="E23" i="46"/>
  <c r="E22" i="46"/>
  <c r="E21" i="46"/>
  <c r="E20" i="46"/>
  <c r="E19" i="46"/>
  <c r="E18" i="46"/>
  <c r="E17" i="46"/>
  <c r="E28" i="46" s="1"/>
  <c r="E25" i="45"/>
  <c r="E24" i="45"/>
  <c r="E23" i="45"/>
  <c r="E22" i="45"/>
  <c r="E21" i="45"/>
  <c r="E20" i="45"/>
  <c r="E19" i="45"/>
  <c r="E18" i="45"/>
  <c r="E17" i="45"/>
  <c r="E16" i="45"/>
  <c r="E15" i="45"/>
  <c r="E26" i="45" s="1"/>
  <c r="E31" i="44"/>
  <c r="E30" i="44"/>
  <c r="E29" i="44"/>
  <c r="E28" i="44"/>
  <c r="E26" i="44"/>
  <c r="E25" i="44"/>
  <c r="E24" i="44"/>
  <c r="E23" i="44"/>
  <c r="E21" i="44"/>
  <c r="E20" i="44"/>
  <c r="E19" i="44"/>
  <c r="E18" i="44"/>
  <c r="G61" i="40" l="1"/>
  <c r="F61" i="40"/>
  <c r="G60" i="40"/>
  <c r="F60" i="40"/>
  <c r="G59" i="40"/>
  <c r="F59" i="40"/>
  <c r="G58" i="40"/>
  <c r="F58" i="40"/>
  <c r="G57" i="40"/>
  <c r="F57" i="40"/>
  <c r="G56" i="40"/>
  <c r="F56" i="40"/>
  <c r="G55" i="40"/>
  <c r="F55" i="40"/>
  <c r="G54" i="40"/>
  <c r="F54" i="40"/>
  <c r="G53" i="40"/>
  <c r="F53" i="40"/>
  <c r="G52" i="40"/>
  <c r="F52" i="40"/>
  <c r="G51" i="40"/>
  <c r="F51" i="40"/>
  <c r="G50" i="40"/>
  <c r="F50" i="40"/>
  <c r="G49" i="40"/>
  <c r="F49" i="40"/>
  <c r="G48" i="40"/>
  <c r="F48" i="40"/>
  <c r="G47" i="40"/>
  <c r="G62" i="40" s="1"/>
  <c r="F62" i="40" s="1"/>
  <c r="D62" i="40" s="1"/>
  <c r="F47" i="40"/>
  <c r="F32" i="40"/>
  <c r="G31" i="40"/>
  <c r="F31" i="40"/>
  <c r="G30" i="40"/>
  <c r="F30" i="40"/>
  <c r="G29" i="40"/>
  <c r="F29" i="40"/>
  <c r="G28" i="40"/>
  <c r="F28" i="40"/>
  <c r="G27" i="40"/>
  <c r="F27" i="40"/>
  <c r="G26" i="40"/>
  <c r="F26" i="40"/>
  <c r="G25" i="40"/>
  <c r="F25" i="40"/>
  <c r="G24" i="40"/>
  <c r="F24" i="40"/>
  <c r="G23" i="40"/>
  <c r="F23" i="40"/>
  <c r="G22" i="40"/>
  <c r="F22" i="40"/>
  <c r="G21" i="40"/>
  <c r="G33" i="40" s="1"/>
  <c r="F33" i="40"/>
  <c r="G37" i="50"/>
  <c r="C13" i="43" l="1"/>
  <c r="D16" i="43" s="1"/>
  <c r="D33" i="40"/>
  <c r="C32" i="40"/>
  <c r="F34" i="50"/>
  <c r="E34" i="50"/>
  <c r="D34" i="50"/>
  <c r="G32" i="50"/>
  <c r="G31" i="50"/>
  <c r="G30" i="50"/>
  <c r="G29" i="50"/>
  <c r="G28" i="50"/>
  <c r="G27" i="50"/>
  <c r="G26" i="50"/>
  <c r="G23" i="50"/>
  <c r="G34" i="50" s="1"/>
  <c r="G22" i="50"/>
  <c r="D4" i="50"/>
  <c r="D3" i="50"/>
  <c r="D2" i="50"/>
  <c r="D25" i="43" l="1"/>
  <c r="D22" i="43"/>
  <c r="D18" i="43"/>
  <c r="D20" i="43"/>
  <c r="D24" i="43"/>
  <c r="D21" i="43"/>
  <c r="D19" i="43"/>
  <c r="D17" i="43"/>
  <c r="D23" i="43"/>
  <c r="D15" i="43"/>
  <c r="D26" i="43" l="1"/>
  <c r="F34" i="59"/>
  <c r="F37" i="59" s="1"/>
  <c r="E34" i="59"/>
  <c r="E37" i="59" s="1"/>
  <c r="D34" i="59"/>
  <c r="D37" i="59" s="1"/>
  <c r="G37" i="59" s="1"/>
  <c r="G32" i="59"/>
  <c r="G31" i="59"/>
  <c r="G30" i="59"/>
  <c r="G29" i="59"/>
  <c r="G28" i="59"/>
  <c r="G27" i="59"/>
  <c r="G26" i="59"/>
  <c r="G23" i="59"/>
  <c r="G22" i="59"/>
  <c r="G34" i="59" s="1"/>
  <c r="D4" i="59"/>
  <c r="D3" i="59"/>
  <c r="D2" i="59"/>
  <c r="M33" i="56"/>
  <c r="P31" i="56"/>
  <c r="O31" i="56"/>
  <c r="N31" i="56"/>
  <c r="M31" i="56"/>
  <c r="L31" i="56"/>
  <c r="K31" i="56"/>
  <c r="J31" i="56"/>
  <c r="J33" i="56" s="1"/>
  <c r="I33" i="56" s="1"/>
  <c r="H33" i="56" s="1"/>
  <c r="G33" i="56" s="1"/>
  <c r="I31" i="56"/>
  <c r="H31" i="56"/>
  <c r="G31" i="56"/>
  <c r="F31" i="56"/>
  <c r="E31" i="56"/>
  <c r="E33" i="56" s="1"/>
  <c r="R30" i="56"/>
  <c r="R29" i="56"/>
  <c r="R28" i="56"/>
  <c r="R27" i="56"/>
  <c r="R26" i="56"/>
  <c r="R25" i="56"/>
  <c r="R24" i="56"/>
  <c r="R23" i="56"/>
  <c r="R22" i="56"/>
  <c r="R21" i="56"/>
  <c r="R31" i="56" s="1"/>
  <c r="P19" i="56"/>
  <c r="O19" i="56"/>
  <c r="N19" i="56"/>
  <c r="N33" i="56" s="1"/>
  <c r="M19" i="56"/>
  <c r="L19" i="56"/>
  <c r="K19" i="56"/>
  <c r="J19" i="56"/>
  <c r="I19" i="56"/>
  <c r="H19" i="56"/>
  <c r="G19" i="56"/>
  <c r="F19" i="56"/>
  <c r="F33" i="56" s="1"/>
  <c r="E19" i="56"/>
  <c r="R18" i="56"/>
  <c r="G39" i="59" l="1"/>
  <c r="F39" i="59" s="1"/>
  <c r="E39" i="59" s="1"/>
  <c r="D39" i="59" s="1"/>
  <c r="L33" i="56"/>
  <c r="K33" i="56" s="1"/>
  <c r="R17" i="56"/>
  <c r="R19" i="56" s="1"/>
  <c r="G35" i="26" l="1"/>
  <c r="F35" i="26" s="1"/>
  <c r="E35" i="26" s="1"/>
  <c r="C30" i="56" s="1"/>
  <c r="G30" i="26" l="1"/>
  <c r="F30" i="26"/>
  <c r="E30" i="26" s="1"/>
  <c r="C29" i="56" s="1"/>
  <c r="G29" i="26"/>
  <c r="F29" i="26" s="1"/>
  <c r="E29" i="26" s="1"/>
  <c r="C28" i="56" s="1"/>
  <c r="G28" i="26"/>
  <c r="T28" i="56" l="1"/>
  <c r="T29" i="56"/>
  <c r="F28" i="26"/>
  <c r="G27" i="26" l="1"/>
  <c r="F27" i="26" s="1"/>
  <c r="E27" i="26" s="1"/>
  <c r="C26" i="56" s="1"/>
  <c r="G24" i="26"/>
  <c r="F24" i="26" s="1"/>
  <c r="G21" i="26"/>
  <c r="F21" i="26" s="1"/>
  <c r="E21" i="26" s="1"/>
  <c r="C22" i="56" s="1"/>
  <c r="T22" i="56" s="1"/>
  <c r="G20" i="26"/>
  <c r="F20" i="26"/>
  <c r="T26" i="56" l="1"/>
  <c r="H27" i="26"/>
  <c r="H21" i="26"/>
  <c r="E20" i="26"/>
  <c r="H13" i="26"/>
  <c r="H11" i="26"/>
  <c r="H10" i="26"/>
  <c r="E3" i="26"/>
  <c r="E2" i="26"/>
  <c r="M14" i="37"/>
  <c r="D2" i="49"/>
  <c r="E12" i="38"/>
  <c r="E17" i="38"/>
  <c r="E25" i="38"/>
  <c r="E24" i="38"/>
  <c r="E21" i="38"/>
  <c r="E20" i="38"/>
  <c r="E19" i="38"/>
  <c r="E16" i="38"/>
  <c r="E14" i="38"/>
  <c r="L5" i="57" l="1"/>
  <c r="E6" i="53"/>
  <c r="E6" i="54"/>
  <c r="D5" i="58"/>
  <c r="E6" i="45"/>
  <c r="E6" i="44"/>
  <c r="E6" i="47"/>
  <c r="E6" i="51"/>
  <c r="E6" i="52"/>
  <c r="E6" i="46"/>
  <c r="F41" i="40"/>
  <c r="F6" i="40"/>
  <c r="D6" i="43"/>
  <c r="C21" i="56"/>
  <c r="E11" i="38"/>
  <c r="E10" i="38"/>
  <c r="E18" i="38"/>
  <c r="E9" i="38"/>
  <c r="E7" i="38"/>
  <c r="E6" i="38"/>
  <c r="E5" i="38"/>
  <c r="E15" i="38"/>
  <c r="B11" i="39"/>
  <c r="G10" i="26" s="1"/>
  <c r="B8" i="39"/>
  <c r="B5" i="39"/>
  <c r="B4" i="39"/>
  <c r="B3" i="39"/>
  <c r="L4" i="57" l="1"/>
  <c r="E5" i="53"/>
  <c r="E5" i="54"/>
  <c r="E5" i="44"/>
  <c r="E5" i="47"/>
  <c r="E5" i="51"/>
  <c r="E5" i="45"/>
  <c r="E5" i="46"/>
  <c r="E5" i="52"/>
  <c r="F5" i="40"/>
  <c r="D5" i="43"/>
  <c r="F40" i="40"/>
  <c r="C9" i="56"/>
  <c r="C8" i="56" s="1"/>
  <c r="R1" i="56"/>
  <c r="D4" i="58"/>
  <c r="D9" i="50"/>
  <c r="D9" i="59"/>
  <c r="D8" i="50"/>
  <c r="D8" i="59"/>
  <c r="D7" i="50"/>
  <c r="D7" i="59"/>
  <c r="T21" i="56"/>
  <c r="L3" i="57" l="1"/>
  <c r="E2" i="54"/>
  <c r="L2" i="57"/>
  <c r="L1" i="57" s="1"/>
  <c r="D2" i="58"/>
  <c r="E2" i="45"/>
  <c r="E2" i="46"/>
  <c r="E2" i="51"/>
  <c r="E2" i="47"/>
  <c r="E2" i="52"/>
  <c r="E2" i="53"/>
  <c r="E2" i="44"/>
  <c r="D2" i="43"/>
  <c r="F37" i="40"/>
  <c r="F2" i="40"/>
  <c r="C6" i="56"/>
  <c r="D3" i="58"/>
  <c r="E3" i="54"/>
  <c r="E3" i="44"/>
  <c r="E3" i="45"/>
  <c r="E3" i="47"/>
  <c r="E3" i="46"/>
  <c r="E3" i="53"/>
  <c r="E3" i="51"/>
  <c r="E3" i="52"/>
  <c r="D3" i="43"/>
  <c r="F38" i="40"/>
  <c r="F3" i="40"/>
  <c r="C7" i="56"/>
  <c r="E1" i="54"/>
  <c r="D1" i="58"/>
  <c r="E1" i="46"/>
  <c r="E1" i="47"/>
  <c r="E1" i="51"/>
  <c r="E1" i="52"/>
  <c r="E29" i="51" s="1"/>
  <c r="E28" i="26" s="1"/>
  <c r="E1" i="44"/>
  <c r="E1" i="45"/>
  <c r="E32" i="44" s="1"/>
  <c r="E24" i="26" s="1"/>
  <c r="E1" i="53"/>
  <c r="D1" i="43"/>
  <c r="F1" i="40"/>
  <c r="G39" i="50" s="1"/>
  <c r="F39" i="50" s="1"/>
  <c r="E39" i="50" s="1"/>
  <c r="D39" i="50" s="1"/>
  <c r="F36" i="40"/>
  <c r="C5" i="56"/>
  <c r="J2" i="56" s="1"/>
  <c r="H20" i="26"/>
  <c r="E25" i="26"/>
  <c r="F25" i="26"/>
  <c r="F32" i="26" s="1"/>
  <c r="F38" i="26" s="1"/>
  <c r="L46" i="37" s="1"/>
  <c r="G25" i="26"/>
  <c r="G32" i="26" s="1"/>
  <c r="G38" i="26" s="1"/>
  <c r="C18" i="56" s="1"/>
  <c r="T18" i="56" s="1"/>
  <c r="E26" i="26"/>
  <c r="C25" i="56" s="1"/>
  <c r="T25" i="56" s="1"/>
  <c r="F26" i="26"/>
  <c r="G26" i="26"/>
  <c r="H29" i="26"/>
  <c r="H30" i="26"/>
  <c r="H35" i="26"/>
  <c r="C24" i="56"/>
  <c r="T24" i="56" s="1"/>
  <c r="T30" i="56"/>
  <c r="C17" i="37"/>
  <c r="R33" i="56"/>
  <c r="P33" i="56"/>
  <c r="O33" i="56"/>
  <c r="C10" i="56"/>
  <c r="H25" i="26" l="1"/>
  <c r="C23" i="56"/>
  <c r="H24" i="26"/>
  <c r="E32" i="26"/>
  <c r="H26" i="26"/>
  <c r="C27" i="56"/>
  <c r="T27" i="56" s="1"/>
  <c r="H28" i="26"/>
  <c r="E34" i="26" l="1"/>
  <c r="E38" i="26" s="1"/>
  <c r="H32" i="26"/>
  <c r="H38" i="26" s="1"/>
  <c r="C31" i="56"/>
  <c r="T23" i="56"/>
  <c r="T31" i="56" s="1"/>
  <c r="D15" i="26" l="1"/>
  <c r="D29" i="26"/>
  <c r="D25" i="26"/>
  <c r="D30" i="26"/>
  <c r="D28" i="26"/>
  <c r="D21" i="26"/>
  <c r="C17" i="56"/>
  <c r="D26" i="26"/>
  <c r="D24" i="26"/>
  <c r="D20" i="26"/>
  <c r="D38" i="26"/>
  <c r="L38" i="37"/>
  <c r="D32" i="26"/>
  <c r="D27" i="26"/>
  <c r="E37" i="26"/>
  <c r="H12" i="26" s="1"/>
  <c r="G37" i="26"/>
  <c r="T17" i="56" l="1"/>
  <c r="T19" i="56" s="1"/>
  <c r="T33" i="56" s="1"/>
  <c r="C19" i="56"/>
  <c r="C33" i="56" s="1"/>
</calcChain>
</file>

<file path=xl/sharedStrings.xml><?xml version="1.0" encoding="utf-8"?>
<sst xmlns="http://schemas.openxmlformats.org/spreadsheetml/2006/main" count="465" uniqueCount="318">
  <si>
    <t>Gross Annual Salary</t>
  </si>
  <si>
    <t>% Time Funded</t>
  </si>
  <si>
    <t>Fringe Benefit</t>
  </si>
  <si>
    <t>Unit Cost</t>
  </si>
  <si>
    <t># Units Projected</t>
  </si>
  <si>
    <t>Rate per Month</t>
  </si>
  <si>
    <t>Number of Months</t>
  </si>
  <si>
    <t>Occupancy</t>
  </si>
  <si>
    <t>Total Expenditures</t>
  </si>
  <si>
    <t>Travel</t>
  </si>
  <si>
    <t>Communication</t>
  </si>
  <si>
    <t>Indirect Costs</t>
  </si>
  <si>
    <t>Contracted Professional Services</t>
  </si>
  <si>
    <t>Total Direct Costs</t>
  </si>
  <si>
    <t>Staff Recruitment, Screening &amp; Training</t>
  </si>
  <si>
    <t>Subcontract Number</t>
  </si>
  <si>
    <t>Program</t>
  </si>
  <si>
    <t>Agency Name</t>
  </si>
  <si>
    <t>Order</t>
  </si>
  <si>
    <r>
      <rPr>
        <b/>
        <sz val="12"/>
        <rFont val="Arial"/>
        <family val="2"/>
      </rPr>
      <t>1. Agency Name and Program</t>
    </r>
    <r>
      <rPr>
        <sz val="12"/>
        <rFont val="Arial"/>
        <family val="2"/>
      </rPr>
      <t xml:space="preserve"> - Select your Agency and Program from the Drop-Down Listing.  If your</t>
    </r>
  </si>
  <si>
    <t>agency provides multiple services, a budget for each service must be submitted.  If your agency or program is</t>
  </si>
  <si>
    <t>Agency and Program</t>
  </si>
  <si>
    <t>Agency Option</t>
  </si>
  <si>
    <t>Form Controls</t>
  </si>
  <si>
    <t>Agency Option Selected</t>
  </si>
  <si>
    <t>Revision Date Option</t>
  </si>
  <si>
    <t>Existing Agency</t>
  </si>
  <si>
    <t>New Agency</t>
  </si>
  <si>
    <t>Original</t>
  </si>
  <si>
    <t>Resubmitted</t>
  </si>
  <si>
    <t>Final</t>
  </si>
  <si>
    <t>Amended</t>
  </si>
  <si>
    <t>Selected Agency</t>
  </si>
  <si>
    <t>Selected Service Program</t>
  </si>
  <si>
    <t>Selected Subcontract Number</t>
  </si>
  <si>
    <t>Selected Agency Option</t>
  </si>
  <si>
    <t>Selected Revision Date Option</t>
  </si>
  <si>
    <t>Salaries - Direct Services</t>
  </si>
  <si>
    <t>Benefits - Direct Services</t>
  </si>
  <si>
    <t>Operational Costs</t>
  </si>
  <si>
    <r>
      <rPr>
        <b/>
        <sz val="12"/>
        <rFont val="Arial"/>
        <family val="2"/>
      </rPr>
      <t>Expenditure Reports</t>
    </r>
    <r>
      <rPr>
        <sz val="12"/>
        <rFont val="Arial"/>
        <family val="2"/>
      </rPr>
      <t xml:space="preserve"> - keep in mind that when actual monthly expenditures are submitted,</t>
    </r>
  </si>
  <si>
    <t>variances to this budget must be explained</t>
  </si>
  <si>
    <r>
      <rPr>
        <b/>
        <sz val="12"/>
        <rFont val="Arial"/>
        <family val="2"/>
      </rPr>
      <t>Direct Services</t>
    </r>
    <r>
      <rPr>
        <sz val="12"/>
        <rFont val="Arial"/>
        <family val="2"/>
      </rPr>
      <t xml:space="preserve"> - refers to services that are directly related to the care of the kids.</t>
    </r>
  </si>
  <si>
    <t>Program Budget</t>
  </si>
  <si>
    <t>Salaries &amp; Benefits</t>
  </si>
  <si>
    <t>Total Funding</t>
  </si>
  <si>
    <t xml:space="preserve">resubmission is required for any budgeted changes.  When a budget is resubmitted, change the type and </t>
  </si>
  <si>
    <t># of Employees</t>
  </si>
  <si>
    <t>This line item is for detailing the salary costs associated with direct service providers. Do not list each position</t>
  </si>
  <si>
    <t>1. Salaries - Direct Services</t>
  </si>
  <si>
    <t>HKI Use Only</t>
  </si>
  <si>
    <t>FTE</t>
  </si>
  <si>
    <t>2. Benefits - Direct Services</t>
  </si>
  <si>
    <t>FICA / MEDI</t>
  </si>
  <si>
    <t>% Rate</t>
  </si>
  <si>
    <t>3. Staff Recruitment, Screening &amp; Training</t>
  </si>
  <si>
    <t>Description of Expense</t>
  </si>
  <si>
    <t># of New Hires / Employees</t>
  </si>
  <si>
    <t>Cost per New Hire / Employee</t>
  </si>
  <si>
    <t>Office Supplies</t>
  </si>
  <si>
    <t>4. Office Supplies</t>
  </si>
  <si>
    <t>5. Communications</t>
  </si>
  <si>
    <t>Use this line item for office telephones and fax lines directly allocated to the Program. Charges for cell phones that</t>
  </si>
  <si>
    <t>are not 100% allocated to the Program should be included under the Indirect Costs budget line item. If phones are</t>
  </si>
  <si>
    <t>Budget Overview</t>
  </si>
  <si>
    <t>Instructions</t>
  </si>
  <si>
    <r>
      <rPr>
        <b/>
        <sz val="12"/>
        <rFont val="Arial"/>
        <family val="2"/>
      </rPr>
      <t>1. Budget Overview</t>
    </r>
    <r>
      <rPr>
        <sz val="12"/>
        <rFont val="Arial"/>
        <family val="2"/>
      </rPr>
      <t xml:space="preserve"> - Please fill out the information requested.  If you resubmit a budget for any reason, </t>
    </r>
  </si>
  <si>
    <t>you can leave this tab blank.  For those programs that receive funding from Medicaid, Grants, or other</t>
  </si>
  <si>
    <t>Other Funding</t>
  </si>
  <si>
    <t>Percent of Funding</t>
  </si>
  <si>
    <t>Funding Source</t>
  </si>
  <si>
    <t>the monthly expenditure reports.</t>
  </si>
  <si>
    <t>Equipment Rental, Repair &amp; Maintenance</t>
  </si>
  <si>
    <t>Other Funding Sources</t>
  </si>
  <si>
    <r>
      <rPr>
        <b/>
        <sz val="12"/>
        <rFont val="Arial"/>
        <family val="2"/>
      </rPr>
      <t>Other Funding Sources</t>
    </r>
    <r>
      <rPr>
        <sz val="12"/>
        <rFont val="Arial"/>
        <family val="2"/>
      </rPr>
      <t xml:space="preserve"> - This tab is for agencies and programs that receive funding for their</t>
    </r>
  </si>
  <si>
    <t>Total Other Funding</t>
  </si>
  <si>
    <t>7. Equipment Rental, Repair &amp; Maintenance</t>
  </si>
  <si>
    <t>This line item is for equipment costs related directly for or in the support of direct care services under this contract.</t>
  </si>
  <si>
    <t>8. Occupancy</t>
  </si>
  <si>
    <t>9. Contracted Professional Services</t>
  </si>
  <si>
    <t>This line item is used for contracted professional services. Provider must define methodology used for allocating</t>
  </si>
  <si>
    <t>Because of the diverse characteristics and accounting practices of various organizations, it is not possible to specify</t>
  </si>
  <si>
    <t>10. Indirect Costs</t>
  </si>
  <si>
    <t>Accreditation fees</t>
  </si>
  <si>
    <t>Corporate Administration Fees</t>
  </si>
  <si>
    <t>Human Resources</t>
  </si>
  <si>
    <t>Information Technology Services (IT)</t>
  </si>
  <si>
    <t>General Administration and General Expenses (with the exception of direct service support personnel)</t>
  </si>
  <si>
    <t>10% of the Direct Costs.  Typical examples of indirect costs for many organizations may include the following:</t>
  </si>
  <si>
    <t>Program Annual Budget</t>
  </si>
  <si>
    <t>tabs.  Please check this budget tab when complete to ensure that the indirect costs are less than or equal to</t>
  </si>
  <si>
    <t>Expenditures shall be governed by the requirements of OMB Circular A-122.   As you fill out each expenditure</t>
  </si>
  <si>
    <t>page, the totals will automatically update on the Program Annual Budget tab.  Refer to the sample budget for</t>
  </si>
  <si>
    <t>indicate by entering "not applicable" in the first "Description of Expense"</t>
  </si>
  <si>
    <r>
      <rPr>
        <b/>
        <sz val="12"/>
        <rFont val="Arial"/>
        <family val="2"/>
      </rPr>
      <t>Zero Expenditures</t>
    </r>
    <r>
      <rPr>
        <sz val="12"/>
        <rFont val="Arial"/>
        <family val="2"/>
      </rPr>
      <t xml:space="preserve"> - if you have no budgeted expenditures for a specific tab or section, please</t>
    </r>
  </si>
  <si>
    <t xml:space="preserve">please remember to update the type and date of the budget submission. </t>
  </si>
  <si>
    <t>Budget Version &amp; Date</t>
  </si>
  <si>
    <t>%</t>
  </si>
  <si>
    <t>sources, please list that source and provide the budget line item information for those monies received.  If</t>
  </si>
  <si>
    <t>individually, summarize by job title. Direct care support staff should be included here also.  Methodology for any</t>
  </si>
  <si>
    <t>Budgeted Cost</t>
  </si>
  <si>
    <t>General Ledger Account</t>
  </si>
  <si>
    <t>This line item is for detailing the benefits costs associated with direct care service positions.  Adjust the percentage</t>
  </si>
  <si>
    <t>rate for your agency.  If you need to enter a percent less than 1%, start with .00 so Excel can format correctly.</t>
  </si>
  <si>
    <r>
      <rPr>
        <b/>
        <sz val="12"/>
        <rFont val="Arial"/>
        <family val="2"/>
      </rPr>
      <t>General Ledger Account</t>
    </r>
    <r>
      <rPr>
        <sz val="12"/>
        <rFont val="Arial"/>
        <family val="2"/>
      </rPr>
      <t xml:space="preserve"> - in order to match up the budget with the monthly expenditure reports,</t>
    </r>
  </si>
  <si>
    <t>please use your own general ledger account that will match with your submission of</t>
  </si>
  <si>
    <t>This line item is used for recording expenses related to recruiting and screening staff. Training costs for direct</t>
  </si>
  <si>
    <t>provided. With the exception of the annual CBC Conference, please include only those trainings and conferences</t>
  </si>
  <si>
    <t>amount of training, however, we realize there may be other trainings or conferences applicable to staff and services</t>
  </si>
  <si>
    <t xml:space="preserve">     Staff Recruitment</t>
  </si>
  <si>
    <t xml:space="preserve">     Screening</t>
  </si>
  <si>
    <t xml:space="preserve">     Training</t>
  </si>
  <si>
    <t>Use this line item for office supplies, postage, shipping, consumables and materials used in support of direct care.</t>
  </si>
  <si>
    <t xml:space="preserve">     Equipment Rental</t>
  </si>
  <si>
    <t xml:space="preserve">     Equipment Repair &amp; Maintenance</t>
  </si>
  <si>
    <t>•</t>
  </si>
  <si>
    <t>NOTE:  There will be specific reporting requirements for any QA/QM position listed as Direct Service.</t>
  </si>
  <si>
    <t>Limited to 10% of Direct Costs</t>
  </si>
  <si>
    <t>Full Time Equivalents (FTE Count)</t>
  </si>
  <si>
    <t>Contract</t>
  </si>
  <si>
    <t>considered Indirect and should be included on Tab 10 as part of the Indirect Costs.  Please submit time logs for</t>
  </si>
  <si>
    <t>positions &lt;100% or specify tasks/deliverables tied to the position.  Any planned lapse of salaries should be entered</t>
  </si>
  <si>
    <t>Camelot Community Care</t>
  </si>
  <si>
    <t>Children's Home, Inc.</t>
  </si>
  <si>
    <t>Youth &amp; Family Alternatives</t>
  </si>
  <si>
    <t>N/A</t>
  </si>
  <si>
    <t>Date Version Option</t>
  </si>
  <si>
    <r>
      <rPr>
        <b/>
        <sz val="12"/>
        <rFont val="Arial"/>
        <family val="2"/>
      </rPr>
      <t>3. Version Date</t>
    </r>
    <r>
      <rPr>
        <sz val="12"/>
        <rFont val="Arial"/>
        <family val="2"/>
      </rPr>
      <t xml:space="preserve"> - Enter the version type and date of the budget that you are submitting.  Budget</t>
    </r>
  </si>
  <si>
    <t>Final.  Use the amended version option for budget changes after the Final Budget has been approved.</t>
  </si>
  <si>
    <t>FRANC</t>
  </si>
  <si>
    <t>Case Management</t>
  </si>
  <si>
    <t>Drop Down - Agency and Program</t>
  </si>
  <si>
    <t>--- Please Select your Agency and Program ---</t>
  </si>
  <si>
    <t>Line</t>
  </si>
  <si>
    <t>Agency</t>
  </si>
  <si>
    <r>
      <rPr>
        <b/>
        <sz val="12"/>
        <rFont val="Arial"/>
        <family val="2"/>
      </rPr>
      <t>2. Budget Deadline</t>
    </r>
    <r>
      <rPr>
        <sz val="12"/>
        <rFont val="Arial"/>
        <family val="2"/>
      </rPr>
      <t xml:space="preserve"> - please submit your original budget for review, on or before the date established by </t>
    </r>
  </si>
  <si>
    <t>those programs that receive funding from Medicaid, Grants, United Way, or other sources, please list that</t>
  </si>
  <si>
    <t>source and provide the budget line item information for those monies received.</t>
  </si>
  <si>
    <t>Budget vs Contract</t>
  </si>
  <si>
    <t>each item listed and how it relates to direct services.  Independent audits may be a direct service if required for</t>
  </si>
  <si>
    <t>the types of cost which may be classified as indirect costs in all situations.  Indirect Expenditures are limited up to</t>
  </si>
  <si>
    <t>by this program.</t>
  </si>
  <si>
    <t>recognize direct service positions funded at 20% or greater.  Therefore any position allocated less than 20% is</t>
  </si>
  <si>
    <t>Position Title</t>
  </si>
  <si>
    <t>Position Description</t>
  </si>
  <si>
    <t>Lapse in Position(s)</t>
  </si>
  <si>
    <t>1. Salaries - Direct Services - (continued)</t>
  </si>
  <si>
    <t>Page Total</t>
  </si>
  <si>
    <t>use this continuation page only if necessary</t>
  </si>
  <si>
    <t>Budget</t>
  </si>
  <si>
    <t>Contract #</t>
  </si>
  <si>
    <t>Version</t>
  </si>
  <si>
    <t>Date</t>
  </si>
  <si>
    <t>Submission Date</t>
  </si>
  <si>
    <t>Jul</t>
  </si>
  <si>
    <t>Aug</t>
  </si>
  <si>
    <t>Sep</t>
  </si>
  <si>
    <t>Oct</t>
  </si>
  <si>
    <t>Nov</t>
  </si>
  <si>
    <t>Dec</t>
  </si>
  <si>
    <t>Jan</t>
  </si>
  <si>
    <t>Feb</t>
  </si>
  <si>
    <t>Mar</t>
  </si>
  <si>
    <t>Apr</t>
  </si>
  <si>
    <t>May</t>
  </si>
  <si>
    <t>Total</t>
  </si>
  <si>
    <t>A</t>
  </si>
  <si>
    <t>Revenue</t>
  </si>
  <si>
    <t>B</t>
  </si>
  <si>
    <t>Non-Recurring Rev.</t>
  </si>
  <si>
    <t>Total Revenue</t>
  </si>
  <si>
    <t>Salaries - Direct</t>
  </si>
  <si>
    <t>Benefits - Direct</t>
  </si>
  <si>
    <t>Staff Recruitment</t>
  </si>
  <si>
    <t>Equipment RR &amp; M</t>
  </si>
  <si>
    <t>Contracted Prof. Srvs.</t>
  </si>
  <si>
    <t>Net Surplus (Deficit)</t>
  </si>
  <si>
    <t>Budget Projection Report</t>
  </si>
  <si>
    <t>Allocation</t>
  </si>
  <si>
    <t>Variance</t>
  </si>
  <si>
    <t>Budget to</t>
  </si>
  <si>
    <t>compliance with OMB Circular A-133.  All required general and professional liability insurance coverage related to</t>
  </si>
  <si>
    <t>direct service provision may be included here.</t>
  </si>
  <si>
    <t>6. Travel and Related Expenses</t>
  </si>
  <si>
    <t>Travel and Related Expenses</t>
  </si>
  <si>
    <t>care and related support.  Provider must define methodology used for allocating each item listed for this line item.</t>
  </si>
  <si>
    <t>This line item is used for actual rent, lease payments, utility payments or property insurance for facilities for direct</t>
  </si>
  <si>
    <t>Liability insurance allocated as indirect</t>
  </si>
  <si>
    <t>Any other cost that cannot be allocated to the direct program costs but is specifically incurred</t>
  </si>
  <si>
    <t>Training for indirect personnel</t>
  </si>
  <si>
    <t>Indirect Personnel, i.e., Executive Management</t>
  </si>
  <si>
    <t>Legal fees not related to direct services</t>
  </si>
  <si>
    <t>Eckerd.</t>
  </si>
  <si>
    <t>date to reflect the new submission. When a budget is approved, Eckerd will mark the version as</t>
  </si>
  <si>
    <t>in your Eckerd contract.  You must exactly match this amount on your Program Annual Budget tab.</t>
  </si>
  <si>
    <t>10% of the direct costs to comply with Eckerd policy.</t>
  </si>
  <si>
    <t>Eckerd.  If your program is 100% funded by Eckerd, you can leave this tab blank.  For</t>
  </si>
  <si>
    <t>Eckerd Budget Percentage</t>
  </si>
  <si>
    <t>Eckerd Budget Contract</t>
  </si>
  <si>
    <t>you have more than three funding sources, please contact Eckerd - Finance Department.</t>
  </si>
  <si>
    <t>service personnel that is directly related to the Program may be included.  Eckerd provides a significant</t>
  </si>
  <si>
    <t>outside the scope of those provided by Eckerd.</t>
  </si>
  <si>
    <t>Must be expenditures not provided by Eckerd.</t>
  </si>
  <si>
    <r>
      <rPr>
        <b/>
        <sz val="12"/>
        <rFont val="Arial"/>
        <family val="2"/>
      </rPr>
      <t>4. Total Annual Eckerd Budget Amount</t>
    </r>
    <r>
      <rPr>
        <sz val="12"/>
        <rFont val="Arial"/>
        <family val="2"/>
      </rPr>
      <t xml:space="preserve"> - Enter your agency 's budget total as provided</t>
    </r>
  </si>
  <si>
    <t>not listed, please use Not Listed from the drop down listing and alert your Contract Specialist.</t>
  </si>
  <si>
    <t>Devereux Foundation</t>
  </si>
  <si>
    <t xml:space="preserve">Case Management </t>
  </si>
  <si>
    <t>Gulf Coast Jewish Family and Community Services</t>
  </si>
  <si>
    <t>Administrative Office of the Courts</t>
  </si>
  <si>
    <t>Children's Justice Center - Supervised Visitation</t>
  </si>
  <si>
    <t>Sylvia Thomas Center</t>
  </si>
  <si>
    <t>Post Adoption Services</t>
  </si>
  <si>
    <t>Diversion</t>
  </si>
  <si>
    <t>Mental Health Care</t>
  </si>
  <si>
    <t>Champion for Children</t>
  </si>
  <si>
    <t>A Kid's Place of Tampa Bay</t>
  </si>
  <si>
    <t>Residential</t>
  </si>
  <si>
    <t>Cookson Hills - Family Ministries of FL</t>
  </si>
  <si>
    <t xml:space="preserve">Residential </t>
  </si>
  <si>
    <t>allocation of less than 100% must be provided in the description.  It is the philosophy of Eckerd to only</t>
  </si>
  <si>
    <t>ECA Use Only</t>
  </si>
  <si>
    <t>charged to subcontract, please detail number of positions and cost per phone.</t>
  </si>
  <si>
    <t>This line item is for travel and related expenses to direct care services provided under this contract. For mileage costs,</t>
  </si>
  <si>
    <t>or allocated amount for vehicles used for direct care only.</t>
  </si>
  <si>
    <t>Depreciation or use allowances on buildings and equipment (not purchased with ECA funds)</t>
  </si>
  <si>
    <t>All equipment purchased with ECA contract dollars must be tagged as ECA assets.</t>
  </si>
  <si>
    <r>
      <rPr>
        <b/>
        <sz val="12"/>
        <rFont val="Arial"/>
        <family val="2"/>
      </rPr>
      <t xml:space="preserve">Description of Expense </t>
    </r>
    <r>
      <rPr>
        <sz val="12"/>
        <rFont val="Arial"/>
        <family val="2"/>
      </rPr>
      <t>- add detailed narrative for each line item in the description. Please include</t>
    </r>
  </si>
  <si>
    <t>any calculations that are FTE based (ie: telephone, supplies, mileage etc). For allocated</t>
  </si>
  <si>
    <t>in generally not acceptable.</t>
  </si>
  <si>
    <t xml:space="preserve">NOTE:  </t>
  </si>
  <si>
    <t>I, _______________________________, judge this budget to be appropriate, allowable, reasonable and necessary</t>
  </si>
  <si>
    <t xml:space="preserve"> for the services to be purchased.  </t>
  </si>
  <si>
    <t>VP of Finance, Controller or Chief Financial Officer</t>
  </si>
  <si>
    <t>Witness</t>
  </si>
  <si>
    <t>Budget Approval</t>
  </si>
  <si>
    <t>Response:</t>
  </si>
  <si>
    <t>ECA Response:</t>
  </si>
  <si>
    <t>programs from sources other than Eckerd.  If your program is 100% funded by Eckerd,</t>
  </si>
  <si>
    <t>in the last row as a negative.  Positions above Director level is considered Indirect Costs.</t>
  </si>
  <si>
    <t xml:space="preserve">This budget is not official until it has been analyzed and approved by the authorized EYA finance staff as outlined below:  </t>
  </si>
  <si>
    <r>
      <t>COST ANALYSIS/COMPARISON</t>
    </r>
    <r>
      <rPr>
        <sz val="10"/>
        <color theme="1"/>
        <rFont val="Times New Roman"/>
        <family val="1"/>
      </rPr>
      <t xml:space="preserve">-Refers to a formal review process to ensure the costs associated with the purchase are </t>
    </r>
    <r>
      <rPr>
        <b/>
        <sz val="10"/>
        <color theme="1"/>
        <rFont val="Times New Roman"/>
        <family val="1"/>
      </rPr>
      <t xml:space="preserve">appropriate, allowable, reasonable, </t>
    </r>
    <r>
      <rPr>
        <sz val="10"/>
        <color theme="1"/>
        <rFont val="Times New Roman"/>
        <family val="1"/>
      </rPr>
      <t>and</t>
    </r>
    <r>
      <rPr>
        <b/>
        <sz val="10"/>
        <color theme="1"/>
        <rFont val="Times New Roman"/>
        <family val="1"/>
      </rPr>
      <t xml:space="preserve"> necessary, </t>
    </r>
    <r>
      <rPr>
        <sz val="10"/>
        <color theme="1"/>
        <rFont val="Times New Roman"/>
        <family val="1"/>
      </rPr>
      <t>which is required for all subcontracted services.  At a minimum, a cost analysis/comparison is utilized, documenting quotes or pricing structures from other similar subcontractors or sources to determine the reasonableness and ECKERD would document an assessment of the appropriateness and necessity of the costs for all professional services subcontracts.  A detailed cost analysis is required for any purchase greater than $150,000 annually (a 12 consecutive month period), although it may be conducted for purchases of a lesser dollar amount.  A detailed cost analysis involves a documented review/analysis of the Provider’s budget and each line item (along with a detailed narrative of the line item) to determine if the costs are appropriate, reasonable, and necessary.</t>
    </r>
  </si>
  <si>
    <r>
      <t>COST ANALYSIS - LOCAL COMPETITIVE RATE TEST</t>
    </r>
    <r>
      <rPr>
        <sz val="10"/>
        <color theme="1"/>
        <rFont val="Times New Roman"/>
        <family val="1"/>
      </rPr>
      <t xml:space="preserve">- If there are providers of the service in the geographic area, the local competitive rate test is used.  To meet the </t>
    </r>
    <r>
      <rPr>
        <b/>
        <i/>
        <sz val="10"/>
        <color theme="1"/>
        <rFont val="Times New Roman"/>
        <family val="1"/>
      </rPr>
      <t>appropriate, allowable, reasonable and necessary test</t>
    </r>
    <r>
      <rPr>
        <sz val="10"/>
        <color theme="1"/>
        <rFont val="Times New Roman"/>
        <family val="1"/>
      </rPr>
      <t xml:space="preserve"> competitive costs are determined through a local survey of the cost of the proposed service.  The average competitive cost determined by the survey is used to verify that the rate is competitive.  The Director of Contract Management and the VP of Finance, or designated staff, must determine the degree of competition.</t>
    </r>
  </si>
  <si>
    <r>
      <t>COST ANALYSIS - LOCAL COMPARATIVE RATE TEST-</t>
    </r>
    <r>
      <rPr>
        <sz val="10"/>
        <color theme="1"/>
        <rFont val="Times New Roman"/>
        <family val="1"/>
      </rPr>
      <t xml:space="preserve"> If there are no providers of the service in the geographic area, the local comparable rate test may be used. To meet the </t>
    </r>
    <r>
      <rPr>
        <b/>
        <i/>
        <sz val="10"/>
        <color theme="1"/>
        <rFont val="Times New Roman"/>
        <family val="1"/>
      </rPr>
      <t>appropriate, allowable, reasonable and necessary test</t>
    </r>
    <r>
      <rPr>
        <sz val="10"/>
        <color theme="1"/>
        <rFont val="Times New Roman"/>
        <family val="1"/>
      </rPr>
      <t xml:space="preserve"> the rate must be comparable with the going rate for comparable, similar services in the geographic area where the service is being provided.  The Director of Contract Management and the VP of Finance, or designated staff, must determine the degree of competition.</t>
    </r>
  </si>
  <si>
    <r>
      <t xml:space="preserve">RAN TEST </t>
    </r>
    <r>
      <rPr>
        <sz val="10"/>
        <color theme="1"/>
        <rFont val="Times New Roman"/>
        <family val="1"/>
      </rPr>
      <t xml:space="preserve">- For contracts where Eckerd is providing supplemental program funding the budget review process will ensure the overall program costs are </t>
    </r>
    <r>
      <rPr>
        <b/>
        <sz val="10"/>
        <color theme="1"/>
        <rFont val="Times New Roman"/>
        <family val="1"/>
      </rPr>
      <t xml:space="preserve">reasonable, allowable, </t>
    </r>
    <r>
      <rPr>
        <sz val="10"/>
        <color theme="1"/>
        <rFont val="Times New Roman"/>
        <family val="1"/>
      </rPr>
      <t>and</t>
    </r>
    <r>
      <rPr>
        <b/>
        <sz val="10"/>
        <color theme="1"/>
        <rFont val="Times New Roman"/>
        <family val="1"/>
      </rPr>
      <t xml:space="preserve"> necessary</t>
    </r>
    <r>
      <rPr>
        <sz val="10"/>
        <color theme="1"/>
        <rFont val="Times New Roman"/>
        <family val="1"/>
      </rPr>
      <t>.  For any costs deemed unallowable (ie fundraising), the review the program budget will ensure other funding sources are available to cover these costs.</t>
    </r>
  </si>
  <si>
    <t xml:space="preserve">Children's Home Society Inc </t>
  </si>
  <si>
    <t>Family Reunification Services</t>
  </si>
  <si>
    <r>
      <rPr>
        <b/>
        <sz val="12"/>
        <rFont val="Arial"/>
        <family val="2"/>
      </rPr>
      <t>2. Program Annual Budget</t>
    </r>
    <r>
      <rPr>
        <sz val="12"/>
        <rFont val="Arial"/>
        <family val="2"/>
      </rPr>
      <t xml:space="preserve"> - This tab will automatically update from the information you provide on the other</t>
    </r>
  </si>
  <si>
    <r>
      <rPr>
        <b/>
        <sz val="12"/>
        <rFont val="Arial"/>
        <family val="2"/>
      </rPr>
      <t>3. Other Funding Sources</t>
    </r>
    <r>
      <rPr>
        <sz val="12"/>
        <rFont val="Arial"/>
        <family val="2"/>
      </rPr>
      <t xml:space="preserve"> - This tab is for programs that receive funding from other agencies in addition to </t>
    </r>
  </si>
  <si>
    <t>Carry Forward</t>
  </si>
  <si>
    <t>FY xx</t>
  </si>
  <si>
    <t>Total Carry Forward Funding</t>
  </si>
  <si>
    <t>Carry Forward Funding</t>
  </si>
  <si>
    <r>
      <rPr>
        <b/>
        <sz val="12"/>
        <rFont val="Arial"/>
        <family val="2"/>
      </rPr>
      <t xml:space="preserve">Carry Forward Funding </t>
    </r>
    <r>
      <rPr>
        <sz val="12"/>
        <rFont val="Arial"/>
        <family val="2"/>
      </rPr>
      <t>- This tab is for agencies and programs that have unspent funds from a prior</t>
    </r>
  </si>
  <si>
    <t xml:space="preserve">fiscal year.  If your program has Carry Forward Funds your agency will be notified in writing by Eckerd.  </t>
  </si>
  <si>
    <t>Carry Forward Funds cannot be used in any way that would increase recurring future obligations.</t>
  </si>
  <si>
    <t>Please provide a detailed narrative and allocation methodolgy of purpose and activities funded with Carry Forward Funds.</t>
  </si>
  <si>
    <t>Eckerd Carry Forward Funds</t>
  </si>
  <si>
    <r>
      <rPr>
        <b/>
        <sz val="12"/>
        <rFont val="Arial"/>
        <family val="2"/>
      </rPr>
      <t>5. Total Carry Forward Amount</t>
    </r>
    <r>
      <rPr>
        <sz val="12"/>
        <rFont val="Arial"/>
        <family val="2"/>
      </rPr>
      <t xml:space="preserve"> - Enter your agency 's  total Carry Forward as provided</t>
    </r>
  </si>
  <si>
    <t>by Eckerd.  You must exactly match this amount on your Carry Forward Funding tab.</t>
  </si>
  <si>
    <r>
      <rPr>
        <b/>
        <sz val="12"/>
        <color indexed="8"/>
        <rFont val="Arial"/>
        <family val="2"/>
      </rPr>
      <t>5. Fill out each Expenditures Tab</t>
    </r>
    <r>
      <rPr>
        <sz val="12"/>
        <color indexed="8"/>
        <rFont val="Arial"/>
        <family val="2"/>
      </rPr>
      <t xml:space="preserve"> - Detail line item budget expenditures on each specific tab.</t>
    </r>
  </si>
  <si>
    <t>Carry Forward Funds cannot be used in any way that would increase recurring future obligations.  For Example:</t>
  </si>
  <si>
    <t>Carry Forward Funds cannot be used to increase staff salaries, however could be used for staff incentives.</t>
  </si>
  <si>
    <r>
      <rPr>
        <b/>
        <sz val="12"/>
        <rFont val="Arial"/>
        <family val="2"/>
      </rPr>
      <t>4. Carry Forward Funding</t>
    </r>
    <r>
      <rPr>
        <sz val="12"/>
        <rFont val="Arial"/>
        <family val="2"/>
      </rPr>
      <t xml:space="preserve"> - This tab is for agencies and programs that have unspent funds from a prior</t>
    </r>
  </si>
  <si>
    <r>
      <t xml:space="preserve">some of the common examples of items included on each budgeted line item.  </t>
    </r>
    <r>
      <rPr>
        <sz val="12"/>
        <color rgb="FFFF0000"/>
        <rFont val="Arial"/>
        <family val="2"/>
      </rPr>
      <t>Please provide basis for each</t>
    </r>
  </si>
  <si>
    <t>expenditure estimate (ie: historical, FTE, allocated)</t>
  </si>
  <si>
    <r>
      <t xml:space="preserve">expenses, </t>
    </r>
    <r>
      <rPr>
        <sz val="12"/>
        <color rgb="FFFF0000"/>
        <rFont val="Arial"/>
        <family val="2"/>
      </rPr>
      <t>please include methodology for allocation</t>
    </r>
    <r>
      <rPr>
        <sz val="12"/>
        <rFont val="Arial"/>
        <family val="2"/>
      </rPr>
      <t>.  Allocation by Revenue or Expense</t>
    </r>
  </si>
  <si>
    <r>
      <rPr>
        <sz val="10"/>
        <color rgb="FFFF0000"/>
        <rFont val="Arial"/>
        <family val="2"/>
      </rPr>
      <t xml:space="preserve">ALL </t>
    </r>
    <r>
      <rPr>
        <sz val="10"/>
        <rFont val="Arial"/>
        <family val="2"/>
      </rPr>
      <t>Payroll Services</t>
    </r>
  </si>
  <si>
    <r>
      <rPr>
        <sz val="10"/>
        <color rgb="FFFF0000"/>
        <rFont val="Arial"/>
        <family val="2"/>
      </rPr>
      <t xml:space="preserve">ALL </t>
    </r>
    <r>
      <rPr>
        <sz val="10"/>
        <rFont val="Arial"/>
        <family val="2"/>
      </rPr>
      <t>Finance/Accounting Services</t>
    </r>
  </si>
  <si>
    <t>Limited to 10% Maximum</t>
  </si>
  <si>
    <t>On Call Services C13</t>
  </si>
  <si>
    <t>Independent Living C13</t>
  </si>
  <si>
    <t>Faithway</t>
  </si>
  <si>
    <r>
      <t>list total miles budgeted at a maximum of $0.</t>
    </r>
    <r>
      <rPr>
        <sz val="10"/>
        <color rgb="FFFF0000"/>
        <rFont val="Arial"/>
        <family val="2"/>
      </rPr>
      <t>44</t>
    </r>
    <r>
      <rPr>
        <sz val="10"/>
        <rFont val="Arial"/>
        <family val="2"/>
      </rPr>
      <t xml:space="preserve"> per mile.  Auto insurance allowed for Eckerd leased van</t>
    </r>
  </si>
  <si>
    <t>Kinship Care C13</t>
  </si>
  <si>
    <t>ECA-C13-RGC-AKP-FY17</t>
  </si>
  <si>
    <t>ECA-C13-RGC-CHI-FY17</t>
  </si>
  <si>
    <t>ECA-C13-RGC-CFM-FY17</t>
  </si>
  <si>
    <t>ECA-C13-RGC-CHS-FY17</t>
  </si>
  <si>
    <t>ECA-C13-RGC-FTW-FY17</t>
  </si>
  <si>
    <t>Not Listed</t>
  </si>
  <si>
    <t>ECA-C6-ILS-CCC-FY17</t>
  </si>
  <si>
    <t>ECA-C13-CMO-DEV-FY17</t>
  </si>
  <si>
    <t>ECA-C13-CMO-GCJ-FY17</t>
  </si>
  <si>
    <t>ECA-C13-CMO-YFA-E-FY17</t>
  </si>
  <si>
    <t>ECA-C13-SVP-AOC-FY17</t>
  </si>
  <si>
    <t>ECA-C13-PAS-STC-FY17</t>
  </si>
  <si>
    <t>ECA-C13-DIV-GCJ-FY17</t>
  </si>
  <si>
    <t>ECA-C13-DIV-MHC-FY17</t>
  </si>
  <si>
    <t>ECA-C13-FRANC-CFC-FY17</t>
  </si>
  <si>
    <t>ECA-C13-KIN-GCJ-FY16</t>
  </si>
  <si>
    <t>Harris Teen Group Home</t>
  </si>
  <si>
    <t>ECA-C13-RGC-HAR-FY17</t>
  </si>
  <si>
    <t>Iglesia De Dios - Loving Children</t>
  </si>
  <si>
    <t>ECA-C13-RGC-IDD-FY17</t>
  </si>
  <si>
    <t xml:space="preserve">Youth &amp; Families Alternatives </t>
  </si>
  <si>
    <t>ECA-C13-HG-YFA-FY17</t>
  </si>
  <si>
    <t>ECA-C13-OCS-CCC-FY17</t>
  </si>
  <si>
    <t xml:space="preserve">Eckerd Youth Alternatives </t>
  </si>
  <si>
    <t>ECA-C13-FEI-ECK-FY17</t>
  </si>
  <si>
    <t>Fostering Education &amp; Initiative</t>
  </si>
  <si>
    <t xml:space="preserve">Adoption Promotion </t>
  </si>
  <si>
    <t>ECA-C13-FRS-GCJ-FY17</t>
  </si>
  <si>
    <t>ECA-C13-CMO-YFA-W-FY17</t>
  </si>
  <si>
    <t>Case Management - East</t>
  </si>
  <si>
    <t>Case Management - West</t>
  </si>
  <si>
    <t>Less:</t>
  </si>
  <si>
    <t>Equipment &gt; $5K</t>
  </si>
  <si>
    <t>Capital Expenditures</t>
  </si>
  <si>
    <t>Rental Costs</t>
  </si>
  <si>
    <t>Tuition Remission</t>
  </si>
  <si>
    <t>Scholarships</t>
  </si>
  <si>
    <t>Participant Support</t>
  </si>
  <si>
    <t>SubContract &gt; $25K</t>
  </si>
  <si>
    <t>kids247</t>
  </si>
  <si>
    <t>Eckerd Connects</t>
  </si>
  <si>
    <t>July 1, 2018 through June 30, 2019</t>
  </si>
  <si>
    <t>ITN-ECA-C13-CPA-FY22</t>
  </si>
  <si>
    <t>Placement and Licensing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</si>
</sst>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sz val="11"/>
      <name val="Arial"/>
      <family val="2"/>
    </font>
    <font>
      <b/>
      <sz val="14"/>
      <name val="Arial"/>
      <family val="2"/>
    </font>
    <font>
      <b/>
      <u/>
      <sz val="14"/>
      <name val="Arial"/>
      <family val="2"/>
    </font>
    <font>
      <b/>
      <sz val="11"/>
      <name val="Arial"/>
      <family val="2"/>
    </font>
    <font>
      <sz val="12"/>
      <color indexed="8"/>
      <name val="Arial"/>
      <family val="2"/>
    </font>
    <font>
      <sz val="14"/>
      <name val="Arial"/>
      <family val="2"/>
    </font>
    <font>
      <b/>
      <sz val="12"/>
      <color indexed="8"/>
      <name val="Arial"/>
      <family val="2"/>
    </font>
    <font>
      <sz val="8"/>
      <name val="Arial"/>
      <family val="2"/>
    </font>
    <font>
      <b/>
      <sz val="16"/>
      <name val="Arial"/>
      <family val="2"/>
    </font>
    <font>
      <sz val="10"/>
      <name val="Calibri"/>
      <family val="2"/>
    </font>
    <font>
      <sz val="10"/>
      <name val="Arial"/>
      <family val="2"/>
    </font>
    <font>
      <b/>
      <sz val="9"/>
      <name val="Arial"/>
      <family val="2"/>
    </font>
    <font>
      <b/>
      <sz val="11"/>
      <color theme="1"/>
      <name val="Calibri"/>
      <family val="2"/>
      <scheme val="minor"/>
    </font>
    <font>
      <sz val="12"/>
      <color rgb="FF000000"/>
      <name val="Arial"/>
      <family val="2"/>
    </font>
    <font>
      <b/>
      <sz val="11"/>
      <color rgb="FFFF0000"/>
      <name val="Arial"/>
      <family val="2"/>
    </font>
    <font>
      <b/>
      <sz val="12"/>
      <color rgb="FFFF0000"/>
      <name val="Arial"/>
      <family val="2"/>
    </font>
    <font>
      <b/>
      <sz val="16"/>
      <color rgb="FFFF0000"/>
      <name val="Arial"/>
      <family val="2"/>
    </font>
    <font>
      <b/>
      <sz val="14"/>
      <color theme="1"/>
      <name val="Calibri"/>
      <family val="2"/>
      <scheme val="minor"/>
    </font>
    <font>
      <sz val="11"/>
      <color theme="4" tint="-0.249977111117893"/>
      <name val="Calibri"/>
      <family val="2"/>
      <scheme val="minor"/>
    </font>
    <font>
      <sz val="12"/>
      <color theme="1"/>
      <name val="Arial"/>
      <family val="2"/>
    </font>
    <font>
      <sz val="11"/>
      <color rgb="FFFF0000"/>
      <name val="Calibri"/>
      <family val="2"/>
      <scheme val="minor"/>
    </font>
    <font>
      <b/>
      <sz val="10"/>
      <color rgb="FFFF0000"/>
      <name val="Arial"/>
      <family val="2"/>
    </font>
    <font>
      <sz val="10"/>
      <color rgb="FFFF0000"/>
      <name val="Arial"/>
      <family val="2"/>
    </font>
    <font>
      <u/>
      <sz val="10"/>
      <name val="Arial"/>
      <family val="2"/>
    </font>
    <font>
      <sz val="11"/>
      <color theme="1"/>
      <name val="Arial"/>
      <family val="2"/>
    </font>
    <font>
      <sz val="12"/>
      <color rgb="FFFF0000"/>
      <name val="Arial"/>
      <family val="2"/>
    </font>
    <font>
      <sz val="10"/>
      <color theme="1"/>
      <name val="Arial"/>
      <family val="2"/>
    </font>
    <font>
      <sz val="8"/>
      <color rgb="FF000000"/>
      <name val="Tahoma"/>
      <family val="2"/>
    </font>
    <font>
      <b/>
      <sz val="10"/>
      <color theme="1"/>
      <name val="Times New Roman"/>
      <family val="1"/>
    </font>
    <font>
      <sz val="10"/>
      <color theme="1"/>
      <name val="Times New Roman"/>
      <family val="1"/>
    </font>
    <font>
      <b/>
      <i/>
      <sz val="10"/>
      <color theme="1"/>
      <name val="Times New Roman"/>
      <family val="1"/>
    </font>
  </fonts>
  <fills count="13">
    <fill>
      <patternFill patternType="none"/>
    </fill>
    <fill>
      <patternFill patternType="gray125"/>
    </fill>
    <fill>
      <patternFill patternType="solid">
        <fgColor rgb="FFAFC6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s>
  <cellStyleXfs count="1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cellStyleXfs>
  <cellXfs count="333">
    <xf numFmtId="0" fontId="0" fillId="0" borderId="0" xfId="0"/>
    <xf numFmtId="0" fontId="0" fillId="0" borderId="0" xfId="0" applyBorder="1"/>
    <xf numFmtId="0" fontId="0" fillId="0" borderId="0" xfId="0" applyAlignment="1">
      <alignment horizontal="center"/>
    </xf>
    <xf numFmtId="0" fontId="0" fillId="0" borderId="0" xfId="0" applyAlignment="1">
      <alignment horizontal="right"/>
    </xf>
    <xf numFmtId="0" fontId="6" fillId="0" borderId="0" xfId="0" applyFont="1"/>
    <xf numFmtId="0" fontId="6" fillId="0" borderId="0" xfId="0" applyFont="1" applyBorder="1"/>
    <xf numFmtId="0" fontId="6" fillId="0" borderId="0" xfId="0" applyFont="1" applyFill="1" applyBorder="1"/>
    <xf numFmtId="0" fontId="6" fillId="0" borderId="0" xfId="0" applyFont="1" applyAlignment="1"/>
    <xf numFmtId="0" fontId="0" fillId="0" borderId="0" xfId="0" applyFill="1"/>
    <xf numFmtId="0" fontId="6" fillId="0" borderId="0" xfId="0" applyFont="1" applyFill="1"/>
    <xf numFmtId="164" fontId="6" fillId="0" borderId="0" xfId="0" applyNumberFormat="1" applyFont="1"/>
    <xf numFmtId="43" fontId="0" fillId="0" borderId="0" xfId="0" applyNumberFormat="1"/>
    <xf numFmtId="0" fontId="6" fillId="0" borderId="0" xfId="0" applyFont="1" applyAlignment="1">
      <alignment horizontal="left"/>
    </xf>
    <xf numFmtId="0" fontId="11" fillId="0" borderId="0" xfId="0" applyFont="1" applyBorder="1" applyAlignment="1">
      <alignment horizontal="center"/>
    </xf>
    <xf numFmtId="0" fontId="8" fillId="0" borderId="0" xfId="0" applyFont="1" applyBorder="1" applyAlignment="1">
      <alignment horizontal="left"/>
    </xf>
    <xf numFmtId="0" fontId="8" fillId="0" borderId="0" xfId="0" applyFont="1" applyAlignment="1">
      <alignment horizontal="left"/>
    </xf>
    <xf numFmtId="0" fontId="22" fillId="0" borderId="0" xfId="0" applyFont="1" applyAlignment="1"/>
    <xf numFmtId="0" fontId="0" fillId="0" borderId="0" xfId="0" applyAlignment="1"/>
    <xf numFmtId="0" fontId="7" fillId="0" borderId="1" xfId="0" applyFont="1" applyBorder="1" applyAlignment="1">
      <alignment horizontal="center" vertical="center" wrapText="1"/>
    </xf>
    <xf numFmtId="0" fontId="0" fillId="0" borderId="0" xfId="0" applyFill="1" applyBorder="1"/>
    <xf numFmtId="0" fontId="11" fillId="2" borderId="0" xfId="0" applyFont="1" applyFill="1" applyBorder="1" applyAlignment="1">
      <alignment horizontal="center"/>
    </xf>
    <xf numFmtId="0" fontId="0" fillId="2" borderId="0" xfId="0" applyFill="1"/>
    <xf numFmtId="0" fontId="14" fillId="0" borderId="0" xfId="0" applyFont="1" applyBorder="1" applyAlignment="1">
      <alignment horizontal="left"/>
    </xf>
    <xf numFmtId="0" fontId="8" fillId="2" borderId="0" xfId="0" applyFont="1" applyFill="1" applyBorder="1" applyAlignment="1">
      <alignment horizontal="center"/>
    </xf>
    <xf numFmtId="14"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14" fontId="12" fillId="2" borderId="0" xfId="0" applyNumberFormat="1" applyFont="1" applyFill="1" applyBorder="1" applyAlignment="1">
      <alignment horizontal="center"/>
    </xf>
    <xf numFmtId="0" fontId="8" fillId="2" borderId="0" xfId="0" applyFont="1" applyFill="1" applyAlignment="1">
      <alignment horizontal="left"/>
    </xf>
    <xf numFmtId="0" fontId="0" fillId="3" borderId="3" xfId="0" applyFill="1" applyBorder="1"/>
    <xf numFmtId="0" fontId="0" fillId="4" borderId="0" xfId="0" applyFill="1"/>
    <xf numFmtId="0" fontId="0" fillId="4" borderId="0" xfId="0" applyFill="1" applyAlignment="1">
      <alignment horizontal="center"/>
    </xf>
    <xf numFmtId="0" fontId="0" fillId="4" borderId="0" xfId="0" applyFill="1" applyBorder="1"/>
    <xf numFmtId="0" fontId="6" fillId="3" borderId="3" xfId="0" applyFont="1" applyFill="1" applyBorder="1"/>
    <xf numFmtId="0" fontId="6" fillId="3" borderId="4" xfId="0" applyFont="1" applyFill="1" applyBorder="1"/>
    <xf numFmtId="0" fontId="16" fillId="0" borderId="0" xfId="0" applyFont="1" applyAlignment="1">
      <alignment vertical="center" wrapText="1"/>
    </xf>
    <xf numFmtId="14" fontId="0" fillId="0" borderId="0" xfId="0" applyNumberFormat="1" applyAlignment="1">
      <alignment horizontal="right"/>
    </xf>
    <xf numFmtId="0" fontId="0" fillId="0" borderId="0" xfId="0" applyAlignment="1">
      <alignment vertical="center"/>
    </xf>
    <xf numFmtId="43" fontId="19" fillId="5" borderId="5" xfId="1" applyFont="1" applyFill="1" applyBorder="1" applyAlignment="1">
      <alignment vertical="center"/>
    </xf>
    <xf numFmtId="43" fontId="7" fillId="2" borderId="6" xfId="1" applyFont="1" applyFill="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0" fillId="0" borderId="7" xfId="0" applyBorder="1" applyAlignment="1">
      <alignment horizontal="center" vertical="center"/>
    </xf>
    <xf numFmtId="43" fontId="19" fillId="5" borderId="8" xfId="1" applyFont="1" applyFill="1" applyBorder="1" applyAlignment="1">
      <alignment vertical="center"/>
    </xf>
    <xf numFmtId="0" fontId="12" fillId="2" borderId="9"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6" fillId="5" borderId="12" xfId="0" applyFont="1" applyFill="1" applyBorder="1" applyAlignment="1">
      <alignment horizontal="center" vertical="center" wrapText="1"/>
    </xf>
    <xf numFmtId="43" fontId="19" fillId="5" borderId="13" xfId="1" applyFont="1" applyFill="1" applyBorder="1" applyAlignment="1">
      <alignment vertical="center"/>
    </xf>
    <xf numFmtId="0" fontId="7" fillId="2" borderId="0" xfId="0" applyFont="1" applyFill="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14" xfId="0" applyFont="1" applyFill="1" applyBorder="1" applyAlignment="1">
      <alignment vertical="center"/>
    </xf>
    <xf numFmtId="164" fontId="6" fillId="0" borderId="0" xfId="0" applyNumberFormat="1" applyFont="1" applyFill="1" applyAlignment="1">
      <alignment vertical="center"/>
    </xf>
    <xf numFmtId="0" fontId="6"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7" fillId="2" borderId="15" xfId="0" applyFont="1" applyFill="1" applyBorder="1" applyAlignment="1">
      <alignment vertical="center"/>
    </xf>
    <xf numFmtId="0" fontId="5" fillId="2" borderId="15" xfId="0" applyFont="1" applyFill="1" applyBorder="1" applyAlignment="1">
      <alignment vertical="center"/>
    </xf>
    <xf numFmtId="0" fontId="7" fillId="2" borderId="16" xfId="0" applyFont="1" applyFill="1" applyBorder="1" applyAlignment="1">
      <alignment vertical="center"/>
    </xf>
    <xf numFmtId="0" fontId="5" fillId="2" borderId="16" xfId="0" applyFont="1" applyFill="1" applyBorder="1" applyAlignment="1">
      <alignment vertical="center"/>
    </xf>
    <xf numFmtId="0" fontId="7" fillId="0" borderId="0" xfId="0" applyFont="1" applyFill="1" applyAlignment="1">
      <alignment vertical="center"/>
    </xf>
    <xf numFmtId="0" fontId="7" fillId="6" borderId="16" xfId="0" applyFont="1" applyFill="1" applyBorder="1" applyAlignment="1">
      <alignment vertical="center"/>
    </xf>
    <xf numFmtId="0" fontId="5" fillId="6" borderId="16" xfId="0" applyFont="1" applyFill="1" applyBorder="1" applyAlignment="1">
      <alignment vertical="center"/>
    </xf>
    <xf numFmtId="0" fontId="7" fillId="6" borderId="15" xfId="0" applyFont="1" applyFill="1" applyBorder="1" applyAlignment="1">
      <alignment vertical="center"/>
    </xf>
    <xf numFmtId="0" fontId="5" fillId="6" borderId="15" xfId="0" applyFont="1" applyFill="1" applyBorder="1" applyAlignment="1">
      <alignment vertical="center"/>
    </xf>
    <xf numFmtId="0" fontId="5" fillId="6" borderId="14" xfId="0" applyFont="1" applyFill="1" applyBorder="1" applyAlignment="1">
      <alignment horizontal="center" vertical="center" wrapText="1"/>
    </xf>
    <xf numFmtId="43" fontId="19" fillId="5" borderId="17" xfId="1" applyFont="1" applyFill="1" applyBorder="1" applyAlignment="1">
      <alignment vertical="center"/>
    </xf>
    <xf numFmtId="43" fontId="19" fillId="5" borderId="18" xfId="1" applyFont="1" applyFill="1" applyBorder="1" applyAlignment="1">
      <alignment vertical="center"/>
    </xf>
    <xf numFmtId="43" fontId="6" fillId="0" borderId="0" xfId="0" applyNumberFormat="1" applyFont="1" applyAlignment="1">
      <alignment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6" fillId="0" borderId="1" xfId="0" applyFont="1" applyBorder="1" applyAlignment="1">
      <alignment vertical="center"/>
    </xf>
    <xf numFmtId="165" fontId="6" fillId="0" borderId="14" xfId="3" applyNumberFormat="1" applyFont="1" applyBorder="1" applyAlignment="1">
      <alignment vertical="center"/>
    </xf>
    <xf numFmtId="165" fontId="6" fillId="2" borderId="19" xfId="3" applyNumberFormat="1" applyFont="1" applyFill="1" applyBorder="1" applyAlignment="1">
      <alignment vertical="center"/>
    </xf>
    <xf numFmtId="165" fontId="6" fillId="2" borderId="20" xfId="3" applyNumberFormat="1" applyFont="1" applyFill="1" applyBorder="1" applyAlignment="1">
      <alignment vertical="center"/>
    </xf>
    <xf numFmtId="2" fontId="7" fillId="0" borderId="2" xfId="0" applyNumberFormat="1" applyFont="1" applyBorder="1" applyAlignment="1">
      <alignment horizontal="center" vertical="center" wrapText="1"/>
    </xf>
    <xf numFmtId="43" fontId="19" fillId="5" borderId="8" xfId="1" applyFont="1" applyFill="1" applyBorder="1" applyAlignment="1">
      <alignment horizontal="center" vertical="center"/>
    </xf>
    <xf numFmtId="0" fontId="6" fillId="8" borderId="21" xfId="0" applyFont="1" applyFill="1" applyBorder="1" applyAlignment="1">
      <alignment horizontal="center" vertical="center" wrapText="1"/>
    </xf>
    <xf numFmtId="0" fontId="0" fillId="8" borderId="21" xfId="0" applyFill="1" applyBorder="1" applyAlignment="1">
      <alignment horizontal="center" vertical="center"/>
    </xf>
    <xf numFmtId="0" fontId="12" fillId="2" borderId="22" xfId="0" applyFont="1" applyFill="1" applyBorder="1" applyAlignment="1">
      <alignment horizontal="center" wrapText="1"/>
    </xf>
    <xf numFmtId="0" fontId="12" fillId="2" borderId="23" xfId="0" applyFont="1" applyFill="1" applyBorder="1" applyAlignment="1">
      <alignment horizontal="center" wrapText="1"/>
    </xf>
    <xf numFmtId="0" fontId="12" fillId="2" borderId="24" xfId="0" applyFont="1" applyFill="1" applyBorder="1" applyAlignment="1">
      <alignment horizontal="center" wrapText="1"/>
    </xf>
    <xf numFmtId="43" fontId="19" fillId="8" borderId="21" xfId="1" applyFont="1" applyFill="1" applyBorder="1" applyAlignment="1">
      <alignment vertical="center"/>
    </xf>
    <xf numFmtId="0" fontId="5" fillId="0" borderId="0" xfId="0" applyFont="1"/>
    <xf numFmtId="0" fontId="18" fillId="0" borderId="0" xfId="0" applyFont="1" applyAlignment="1">
      <alignment horizontal="right" vertical="center"/>
    </xf>
    <xf numFmtId="0" fontId="5" fillId="8" borderId="25" xfId="0" applyFont="1" applyFill="1" applyBorder="1" applyAlignment="1">
      <alignment horizontal="left" vertical="center"/>
    </xf>
    <xf numFmtId="0" fontId="6" fillId="8" borderId="26" xfId="0" applyFont="1" applyFill="1" applyBorder="1" applyAlignment="1">
      <alignment horizontal="center" vertical="center" wrapText="1"/>
    </xf>
    <xf numFmtId="0" fontId="0" fillId="8" borderId="26" xfId="0" applyFill="1" applyBorder="1" applyAlignment="1">
      <alignment horizontal="center" vertical="center"/>
    </xf>
    <xf numFmtId="43" fontId="19" fillId="8" borderId="26" xfId="1" applyFont="1" applyFill="1" applyBorder="1" applyAlignment="1">
      <alignment vertical="center"/>
    </xf>
    <xf numFmtId="43" fontId="19" fillId="8" borderId="27" xfId="1" applyFont="1" applyFill="1" applyBorder="1" applyAlignment="1">
      <alignment vertical="center"/>
    </xf>
    <xf numFmtId="0" fontId="5" fillId="8" borderId="28" xfId="0" applyFont="1" applyFill="1" applyBorder="1" applyAlignment="1">
      <alignment horizontal="left" vertical="center" wrapText="1"/>
    </xf>
    <xf numFmtId="43" fontId="19" fillId="8" borderId="29" xfId="1" applyFont="1" applyFill="1" applyBorder="1" applyAlignment="1">
      <alignment vertical="center"/>
    </xf>
    <xf numFmtId="0" fontId="8" fillId="0" borderId="0" xfId="0" applyFont="1" applyFill="1" applyBorder="1" applyAlignment="1">
      <alignment horizontal="left"/>
    </xf>
    <xf numFmtId="0" fontId="8" fillId="0" borderId="0" xfId="0" applyFont="1" applyFill="1" applyAlignment="1">
      <alignment horizontal="left"/>
    </xf>
    <xf numFmtId="0" fontId="4" fillId="0" borderId="0" xfId="0" applyFont="1"/>
    <xf numFmtId="0" fontId="5" fillId="8" borderId="30" xfId="0" applyFont="1" applyFill="1" applyBorder="1" applyAlignment="1">
      <alignment horizontal="left" vertical="center"/>
    </xf>
    <xf numFmtId="43" fontId="19" fillId="8" borderId="31" xfId="1" applyFont="1" applyFill="1" applyBorder="1" applyAlignment="1">
      <alignment vertical="center"/>
    </xf>
    <xf numFmtId="0" fontId="5" fillId="8" borderId="0" xfId="0" applyFont="1" applyFill="1" applyAlignment="1">
      <alignment horizontal="center" vertical="center"/>
    </xf>
    <xf numFmtId="0" fontId="5" fillId="0" borderId="0" xfId="0" applyFont="1" applyAlignment="1">
      <alignment horizontal="center" vertical="center" wrapText="1"/>
    </xf>
    <xf numFmtId="10" fontId="19" fillId="8" borderId="7" xfId="3" applyNumberFormat="1" applyFont="1" applyFill="1" applyBorder="1" applyAlignment="1">
      <alignment horizontal="center" vertical="center"/>
    </xf>
    <xf numFmtId="0" fontId="6" fillId="0" borderId="0" xfId="0" applyFont="1" applyFill="1" applyAlignment="1"/>
    <xf numFmtId="0" fontId="4" fillId="0" borderId="0" xfId="0" applyFont="1" applyFill="1" applyAlignment="1"/>
    <xf numFmtId="0" fontId="4" fillId="4" borderId="0" xfId="0" applyFont="1" applyFill="1"/>
    <xf numFmtId="164" fontId="6" fillId="0" borderId="0" xfId="0" applyNumberFormat="1" applyFont="1" applyAlignment="1">
      <alignment vertical="center"/>
    </xf>
    <xf numFmtId="0" fontId="4" fillId="0" borderId="0" xfId="0" applyFont="1" applyAlignment="1"/>
    <xf numFmtId="0" fontId="6" fillId="7" borderId="32" xfId="0" applyFont="1" applyFill="1" applyBorder="1" applyAlignment="1">
      <alignment horizontal="center" vertical="center" wrapText="1"/>
    </xf>
    <xf numFmtId="43" fontId="7" fillId="2" borderId="6" xfId="1" applyNumberFormat="1" applyFont="1" applyFill="1" applyBorder="1" applyAlignment="1">
      <alignment vertical="center"/>
    </xf>
    <xf numFmtId="0" fontId="6" fillId="7" borderId="19" xfId="0" applyFont="1" applyFill="1" applyBorder="1" applyAlignment="1">
      <alignment horizontal="center" vertical="center" wrapText="1"/>
    </xf>
    <xf numFmtId="0" fontId="0" fillId="7" borderId="33" xfId="0" applyFill="1" applyBorder="1" applyAlignment="1">
      <alignment horizontal="center" vertical="center"/>
    </xf>
    <xf numFmtId="0" fontId="6"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34" xfId="0" applyBorder="1" applyAlignment="1" applyProtection="1">
      <alignment horizontal="center" vertical="center" wrapText="1"/>
      <protection locked="0"/>
    </xf>
    <xf numFmtId="9" fontId="0" fillId="0" borderId="7" xfId="3"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43" fontId="0" fillId="0" borderId="7" xfId="1" applyFont="1" applyBorder="1" applyAlignment="1" applyProtection="1">
      <alignment vertical="center"/>
      <protection locked="0"/>
    </xf>
    <xf numFmtId="0" fontId="6" fillId="0" borderId="3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9" fontId="0" fillId="0" borderId="14" xfId="3" applyFont="1" applyBorder="1" applyAlignment="1" applyProtection="1">
      <alignment horizontal="center" vertical="center"/>
      <protection locked="0"/>
    </xf>
    <xf numFmtId="43" fontId="0" fillId="0" borderId="14" xfId="1" applyFont="1" applyBorder="1" applyAlignment="1" applyProtection="1">
      <alignment vertical="center"/>
      <protection locked="0"/>
    </xf>
    <xf numFmtId="43" fontId="0" fillId="0" borderId="19" xfId="1"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6" fillId="5" borderId="7" xfId="0" applyFont="1" applyFill="1" applyBorder="1" applyAlignment="1">
      <alignment horizontal="center" vertical="center" wrapText="1"/>
    </xf>
    <xf numFmtId="0" fontId="0" fillId="0" borderId="35" xfId="0" applyBorder="1" applyAlignment="1" applyProtection="1">
      <alignment horizontal="center" vertical="center"/>
      <protection locked="0"/>
    </xf>
    <xf numFmtId="10" fontId="0" fillId="0" borderId="14" xfId="3" applyNumberFormat="1"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10" fontId="0" fillId="0" borderId="19" xfId="3"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10" fontId="4" fillId="0" borderId="14" xfId="3" applyNumberFormat="1" applyFont="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43" fontId="0" fillId="0" borderId="13" xfId="1" applyFont="1" applyBorder="1" applyAlignment="1" applyProtection="1">
      <alignment vertical="center"/>
      <protection locked="0"/>
    </xf>
    <xf numFmtId="0" fontId="0" fillId="0" borderId="3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6" fillId="0" borderId="3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43" fontId="0" fillId="0" borderId="37" xfId="1" applyFont="1" applyBorder="1" applyAlignment="1" applyProtection="1">
      <alignment vertical="center"/>
      <protection locked="0"/>
    </xf>
    <xf numFmtId="1" fontId="0" fillId="0" borderId="37"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0" fontId="4" fillId="0" borderId="37" xfId="0" applyFont="1" applyBorder="1" applyAlignment="1" applyProtection="1">
      <alignment horizontal="center" vertical="center" wrapText="1"/>
      <protection locked="0"/>
    </xf>
    <xf numFmtId="165" fontId="4" fillId="7" borderId="19" xfId="3" applyNumberFormat="1" applyFont="1" applyFill="1" applyBorder="1" applyAlignment="1">
      <alignment horizontal="center" vertical="center" wrapText="1"/>
    </xf>
    <xf numFmtId="0" fontId="26" fillId="0" borderId="0" xfId="0" applyFont="1" applyAlignment="1">
      <alignment horizontal="center"/>
    </xf>
    <xf numFmtId="14" fontId="0" fillId="0" borderId="0" xfId="0" applyNumberFormat="1" applyAlignment="1">
      <alignment horizontal="center"/>
    </xf>
    <xf numFmtId="0" fontId="21" fillId="0" borderId="0" xfId="0" applyFont="1" applyAlignment="1">
      <alignment horizontal="center"/>
    </xf>
    <xf numFmtId="0" fontId="0" fillId="9" borderId="0" xfId="0" applyFill="1" applyAlignment="1">
      <alignment horizontal="left"/>
    </xf>
    <xf numFmtId="0" fontId="0" fillId="9" borderId="0" xfId="0" applyFill="1"/>
    <xf numFmtId="0" fontId="0" fillId="0" borderId="0" xfId="0" applyAlignment="1">
      <alignment horizontal="left"/>
    </xf>
    <xf numFmtId="2" fontId="0" fillId="0" borderId="0" xfId="0" applyNumberFormat="1" applyAlignment="1">
      <alignment horizontal="center"/>
    </xf>
    <xf numFmtId="0" fontId="27" fillId="0" borderId="0" xfId="0" applyFont="1" applyAlignment="1">
      <alignment horizontal="center"/>
    </xf>
    <xf numFmtId="0" fontId="0" fillId="9" borderId="0" xfId="0" applyFill="1" applyAlignment="1">
      <alignment horizontal="center"/>
    </xf>
    <xf numFmtId="43" fontId="0" fillId="0" borderId="0" xfId="1" applyFont="1"/>
    <xf numFmtId="43" fontId="0" fillId="0" borderId="0" xfId="1" applyFont="1" applyFill="1"/>
    <xf numFmtId="43" fontId="0" fillId="0" borderId="0" xfId="1" applyFont="1" applyAlignment="1">
      <alignment horizontal="center"/>
    </xf>
    <xf numFmtId="0" fontId="27" fillId="0" borderId="0" xfId="0" applyFont="1"/>
    <xf numFmtId="14" fontId="0" fillId="0" borderId="0" xfId="0" applyNumberFormat="1"/>
    <xf numFmtId="43" fontId="0" fillId="9" borderId="15" xfId="0" applyNumberFormat="1" applyFill="1" applyBorder="1"/>
    <xf numFmtId="43" fontId="19" fillId="10" borderId="16" xfId="1" applyFont="1" applyFill="1" applyBorder="1"/>
    <xf numFmtId="14" fontId="0" fillId="0" borderId="0" xfId="0" applyNumberFormat="1" applyFill="1" applyAlignment="1">
      <alignment horizontal="center"/>
    </xf>
    <xf numFmtId="0" fontId="4" fillId="9" borderId="0" xfId="0" applyFont="1" applyFill="1" applyAlignment="1">
      <alignment horizontal="center"/>
    </xf>
    <xf numFmtId="43" fontId="19" fillId="6" borderId="0" xfId="1" applyFont="1" applyFill="1" applyAlignment="1">
      <alignment horizontal="center"/>
    </xf>
    <xf numFmtId="43" fontId="4" fillId="0" borderId="0" xfId="1" applyFont="1"/>
    <xf numFmtId="43" fontId="19" fillId="6" borderId="15" xfId="1" applyFont="1" applyFill="1" applyBorder="1"/>
    <xf numFmtId="43" fontId="19" fillId="11" borderId="16" xfId="1" applyFont="1" applyFill="1" applyBorder="1"/>
    <xf numFmtId="0" fontId="4" fillId="0" borderId="14" xfId="0" applyFont="1" applyBorder="1" applyAlignment="1">
      <alignment vertical="center"/>
    </xf>
    <xf numFmtId="0" fontId="4" fillId="0" borderId="0" xfId="0" applyFont="1" applyAlignment="1">
      <alignment horizontal="left"/>
    </xf>
    <xf numFmtId="0" fontId="8" fillId="7" borderId="0" xfId="0" applyFont="1" applyFill="1" applyBorder="1" applyAlignment="1">
      <alignment horizontal="center" vertical="center"/>
    </xf>
    <xf numFmtId="0" fontId="8" fillId="7"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NumberFormat="1" applyFont="1" applyBorder="1" applyAlignment="1">
      <alignment horizontal="right" vertical="center"/>
    </xf>
    <xf numFmtId="0" fontId="0" fillId="0" borderId="0" xfId="0" applyBorder="1" applyAlignment="1">
      <alignment vertical="center"/>
    </xf>
    <xf numFmtId="0" fontId="8" fillId="7" borderId="0" xfId="0" quotePrefix="1" applyFont="1" applyFill="1" applyBorder="1" applyAlignment="1">
      <alignment vertical="center"/>
    </xf>
    <xf numFmtId="0" fontId="11" fillId="0" borderId="0" xfId="0" applyFont="1" applyBorder="1" applyAlignment="1">
      <alignment horizontal="centerContinuous"/>
    </xf>
    <xf numFmtId="0" fontId="0" fillId="0" borderId="0" xfId="0"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Continuous" vertical="center" wrapText="1"/>
    </xf>
    <xf numFmtId="0" fontId="11"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49" fontId="8" fillId="0" borderId="14" xfId="0" applyNumberFormat="1" applyFont="1" applyFill="1" applyBorder="1" applyAlignment="1">
      <alignment horizontal="left" wrapText="1"/>
    </xf>
    <xf numFmtId="0" fontId="8" fillId="0" borderId="14" xfId="0" applyFont="1" applyFill="1" applyBorder="1" applyAlignment="1">
      <alignment horizontal="left"/>
    </xf>
    <xf numFmtId="0" fontId="8" fillId="0" borderId="14" xfId="0" applyFont="1" applyFill="1" applyBorder="1" applyAlignment="1">
      <alignment wrapText="1"/>
    </xf>
    <xf numFmtId="49" fontId="9" fillId="0" borderId="14" xfId="0" applyNumberFormat="1" applyFont="1" applyFill="1" applyBorder="1" applyAlignment="1">
      <alignment horizontal="left" wrapText="1"/>
    </xf>
    <xf numFmtId="0" fontId="8" fillId="0" borderId="14" xfId="0" applyFont="1" applyFill="1" applyBorder="1" applyAlignment="1"/>
    <xf numFmtId="0" fontId="28" fillId="0" borderId="14" xfId="0" applyFont="1" applyFill="1" applyBorder="1" applyAlignment="1">
      <alignment horizontal="left" vertical="center"/>
    </xf>
    <xf numFmtId="0" fontId="8" fillId="12" borderId="14" xfId="0" applyFont="1" applyFill="1" applyBorder="1" applyAlignment="1">
      <alignment horizontal="left" vertical="center"/>
    </xf>
    <xf numFmtId="0" fontId="8" fillId="0" borderId="14" xfId="0" applyFont="1" applyBorder="1" applyAlignment="1">
      <alignment wrapText="1"/>
    </xf>
    <xf numFmtId="0" fontId="28" fillId="0" borderId="14" xfId="0" applyFont="1" applyFill="1" applyBorder="1" applyAlignment="1">
      <alignment vertical="center"/>
    </xf>
    <xf numFmtId="0" fontId="8" fillId="0" borderId="14" xfId="4" applyFont="1" applyFill="1" applyBorder="1" applyAlignment="1">
      <alignment horizontal="left" wrapText="1"/>
    </xf>
    <xf numFmtId="0" fontId="8" fillId="0" borderId="14" xfId="0" applyFont="1" applyFill="1" applyBorder="1" applyAlignment="1">
      <alignment vertical="center" wrapText="1"/>
    </xf>
    <xf numFmtId="0" fontId="8" fillId="0" borderId="14" xfId="0" applyFont="1" applyBorder="1" applyAlignment="1">
      <alignment vertical="center"/>
    </xf>
    <xf numFmtId="17" fontId="0" fillId="9" borderId="0" xfId="0" applyNumberFormat="1" applyFill="1" applyAlignment="1">
      <alignment horizontal="center"/>
    </xf>
    <xf numFmtId="0" fontId="4" fillId="0" borderId="0" xfId="0" applyFont="1" applyFill="1"/>
    <xf numFmtId="43" fontId="19" fillId="5" borderId="40" xfId="1" applyFont="1" applyFill="1" applyBorder="1" applyAlignment="1">
      <alignment vertical="center"/>
    </xf>
    <xf numFmtId="0" fontId="28" fillId="0" borderId="0" xfId="0" applyFont="1" applyFill="1" applyBorder="1" applyAlignment="1">
      <alignment vertical="center"/>
    </xf>
    <xf numFmtId="0" fontId="8" fillId="0" borderId="0" xfId="0" applyFont="1" applyFill="1" applyBorder="1" applyAlignment="1">
      <alignment wrapText="1"/>
    </xf>
    <xf numFmtId="0" fontId="13" fillId="0" borderId="0" xfId="0" applyFont="1" applyAlignment="1"/>
    <xf numFmtId="44" fontId="7" fillId="0" borderId="2" xfId="2" applyNumberFormat="1" applyFont="1" applyBorder="1" applyAlignment="1">
      <alignment horizontal="center" vertical="center" wrapText="1"/>
    </xf>
    <xf numFmtId="43" fontId="9" fillId="0" borderId="14" xfId="1" applyFont="1" applyBorder="1" applyAlignment="1" applyProtection="1">
      <alignment vertical="center"/>
      <protection locked="0"/>
    </xf>
    <xf numFmtId="43" fontId="12" fillId="6" borderId="14" xfId="1" applyFont="1" applyFill="1" applyBorder="1" applyAlignment="1">
      <alignment vertical="center"/>
    </xf>
    <xf numFmtId="43" fontId="9" fillId="0" borderId="14" xfId="1" applyFont="1" applyFill="1" applyBorder="1" applyAlignment="1" applyProtection="1">
      <alignment vertical="center"/>
      <protection locked="0"/>
    </xf>
    <xf numFmtId="43" fontId="9" fillId="0" borderId="0" xfId="1" applyFont="1" applyFill="1" applyAlignment="1">
      <alignment vertical="center"/>
    </xf>
    <xf numFmtId="43" fontId="9" fillId="0" borderId="0" xfId="1" applyFont="1" applyFill="1" applyAlignment="1">
      <alignment horizontal="right" vertical="center" wrapText="1"/>
    </xf>
    <xf numFmtId="43" fontId="9" fillId="0" borderId="0" xfId="1" applyFont="1" applyBorder="1" applyAlignment="1">
      <alignment vertical="center"/>
    </xf>
    <xf numFmtId="43" fontId="9" fillId="0" borderId="0" xfId="1" applyFont="1" applyFill="1" applyBorder="1" applyAlignment="1">
      <alignment vertical="center"/>
    </xf>
    <xf numFmtId="43" fontId="12" fillId="6" borderId="16" xfId="1" applyFont="1" applyFill="1" applyBorder="1" applyAlignment="1">
      <alignment vertical="center"/>
    </xf>
    <xf numFmtId="43" fontId="23" fillId="0" borderId="0" xfId="1" applyFont="1" applyFill="1" applyAlignment="1">
      <alignment horizontal="right" vertical="center"/>
    </xf>
    <xf numFmtId="43" fontId="12" fillId="6" borderId="15" xfId="1" applyFont="1" applyFill="1" applyBorder="1" applyAlignment="1">
      <alignment vertical="center"/>
    </xf>
    <xf numFmtId="43" fontId="7" fillId="2" borderId="3" xfId="1" applyFont="1" applyFill="1" applyBorder="1" applyAlignment="1">
      <alignment vertical="center"/>
    </xf>
    <xf numFmtId="43" fontId="5" fillId="0" borderId="0" xfId="1" applyFont="1" applyAlignment="1">
      <alignment horizontal="center" vertical="center" wrapText="1"/>
    </xf>
    <xf numFmtId="43" fontId="19" fillId="0" borderId="37" xfId="1" applyFont="1" applyFill="1" applyBorder="1" applyAlignment="1" applyProtection="1">
      <alignment vertical="center"/>
      <protection locked="0"/>
    </xf>
    <xf numFmtId="0" fontId="4" fillId="0" borderId="14" xfId="0" applyFont="1" applyBorder="1" applyAlignment="1">
      <alignment horizontal="left" vertical="center" wrapText="1"/>
    </xf>
    <xf numFmtId="0" fontId="5" fillId="0" borderId="14" xfId="0" applyFont="1" applyBorder="1" applyAlignment="1">
      <alignment horizontal="left" vertical="center" wrapText="1"/>
    </xf>
    <xf numFmtId="0" fontId="7" fillId="2" borderId="0" xfId="0" applyFont="1" applyFill="1" applyAlignment="1">
      <alignment horizontal="center" vertical="center" wrapText="1"/>
    </xf>
    <xf numFmtId="0" fontId="7" fillId="6" borderId="0" xfId="0" applyFont="1" applyFill="1" applyAlignment="1">
      <alignment horizontal="center" vertical="center" wrapText="1"/>
    </xf>
    <xf numFmtId="0" fontId="7" fillId="7" borderId="0" xfId="0" applyFont="1" applyFill="1" applyAlignment="1">
      <alignment horizontal="center" vertical="center" wrapText="1"/>
    </xf>
    <xf numFmtId="43" fontId="8" fillId="0" borderId="14" xfId="1" applyFont="1" applyBorder="1" applyAlignment="1">
      <alignment vertical="center"/>
    </xf>
    <xf numFmtId="43" fontId="8" fillId="0" borderId="14" xfId="1" applyFont="1" applyFill="1" applyBorder="1" applyAlignment="1">
      <alignment vertical="center"/>
    </xf>
    <xf numFmtId="43" fontId="8" fillId="0" borderId="0" xfId="1" applyFont="1" applyFill="1" applyAlignment="1">
      <alignment vertical="center"/>
    </xf>
    <xf numFmtId="43" fontId="16" fillId="0" borderId="0" xfId="1" applyFont="1" applyFill="1" applyAlignment="1">
      <alignment horizontal="right" vertical="center" wrapText="1"/>
    </xf>
    <xf numFmtId="43" fontId="8" fillId="0" borderId="0" xfId="1" applyFont="1" applyBorder="1" applyAlignment="1">
      <alignment vertical="center"/>
    </xf>
    <xf numFmtId="43" fontId="6" fillId="0" borderId="0" xfId="1" applyFont="1" applyFill="1" applyBorder="1" applyAlignment="1">
      <alignment vertical="center"/>
    </xf>
    <xf numFmtId="43" fontId="7" fillId="2" borderId="16" xfId="1" applyFont="1" applyFill="1" applyBorder="1" applyAlignment="1">
      <alignment vertical="center"/>
    </xf>
    <xf numFmtId="43" fontId="7" fillId="6" borderId="16" xfId="1" applyFont="1" applyFill="1" applyBorder="1" applyAlignment="1">
      <alignment vertical="center"/>
    </xf>
    <xf numFmtId="43" fontId="7" fillId="7" borderId="16" xfId="1" applyFont="1" applyFill="1" applyBorder="1" applyAlignment="1">
      <alignment vertical="center"/>
    </xf>
    <xf numFmtId="43" fontId="6" fillId="0" borderId="0" xfId="1" applyFont="1" applyFill="1" applyAlignment="1">
      <alignment vertical="center"/>
    </xf>
    <xf numFmtId="43" fontId="24" fillId="0" borderId="0" xfId="1" applyFont="1" applyFill="1" applyAlignment="1">
      <alignment horizontal="right" vertical="center"/>
    </xf>
    <xf numFmtId="43" fontId="25" fillId="0" borderId="0" xfId="1" applyFont="1" applyFill="1" applyAlignment="1">
      <alignment horizontal="right" vertical="center"/>
    </xf>
    <xf numFmtId="43" fontId="6" fillId="0" borderId="0" xfId="1" applyFont="1" applyAlignment="1">
      <alignment vertical="center"/>
    </xf>
    <xf numFmtId="43" fontId="6" fillId="0" borderId="0" xfId="1" applyFont="1" applyFill="1" applyAlignment="1">
      <alignment horizontal="center" vertical="center"/>
    </xf>
    <xf numFmtId="43" fontId="7" fillId="2" borderId="15" xfId="1" applyFont="1" applyFill="1" applyBorder="1" applyAlignment="1">
      <alignment vertical="center"/>
    </xf>
    <xf numFmtId="43" fontId="7" fillId="6" borderId="15" xfId="1" applyFont="1" applyFill="1" applyBorder="1" applyAlignment="1">
      <alignment vertical="center"/>
    </xf>
    <xf numFmtId="43" fontId="7" fillId="7" borderId="15" xfId="1" applyFont="1" applyFill="1" applyBorder="1" applyAlignment="1">
      <alignment vertical="center"/>
    </xf>
    <xf numFmtId="0" fontId="34" fillId="0" borderId="0" xfId="0" applyFont="1" applyBorder="1" applyAlignment="1">
      <alignment horizontal="left"/>
    </xf>
    <xf numFmtId="0" fontId="4" fillId="0" borderId="34" xfId="0" applyFont="1" applyBorder="1" applyAlignment="1" applyProtection="1">
      <alignment horizontal="center" vertical="center" wrapText="1"/>
      <protection locked="0"/>
    </xf>
    <xf numFmtId="0" fontId="35" fillId="0" borderId="0" xfId="13" applyFont="1" applyProtection="1">
      <protection locked="0"/>
    </xf>
    <xf numFmtId="0" fontId="31" fillId="0" borderId="0" xfId="13" applyFont="1" applyAlignment="1" applyProtection="1">
      <alignment wrapText="1"/>
      <protection locked="0"/>
    </xf>
    <xf numFmtId="0" fontId="35" fillId="0" borderId="0" xfId="13" applyFont="1" applyAlignment="1" applyProtection="1">
      <alignment wrapText="1"/>
      <protection locked="0"/>
    </xf>
    <xf numFmtId="0" fontId="4" fillId="0" borderId="0" xfId="0" applyFont="1" applyFill="1" applyBorder="1" applyAlignment="1" applyProtection="1">
      <alignment horizontal="center"/>
      <protection locked="0"/>
    </xf>
    <xf numFmtId="0" fontId="31" fillId="0" borderId="0" xfId="0" applyFont="1" applyFill="1" applyBorder="1" applyAlignment="1" applyProtection="1">
      <alignment horizontal="center" wrapText="1"/>
      <protection locked="0"/>
    </xf>
    <xf numFmtId="0" fontId="3" fillId="0" borderId="0" xfId="13" applyAlignment="1" applyProtection="1">
      <alignment wrapText="1"/>
      <protection locked="0"/>
    </xf>
    <xf numFmtId="0" fontId="29" fillId="0" borderId="0" xfId="13" applyFont="1" applyAlignment="1" applyProtection="1">
      <alignment wrapText="1"/>
      <protection locked="0"/>
    </xf>
    <xf numFmtId="0" fontId="3" fillId="0" borderId="0" xfId="13" applyProtection="1">
      <protection locked="0"/>
    </xf>
    <xf numFmtId="0" fontId="7" fillId="0" borderId="0" xfId="13" applyFont="1" applyProtection="1">
      <protection locked="0"/>
    </xf>
    <xf numFmtId="0" fontId="33" fillId="0" borderId="0" xfId="13" applyFont="1" applyAlignment="1" applyProtection="1">
      <alignment wrapText="1"/>
      <protection locked="0"/>
    </xf>
    <xf numFmtId="0" fontId="28" fillId="0" borderId="0" xfId="13" applyFont="1" applyAlignment="1" applyProtection="1">
      <alignment wrapText="1"/>
      <protection locked="0"/>
    </xf>
    <xf numFmtId="0" fontId="34" fillId="0" borderId="0" xfId="13" applyFont="1" applyAlignment="1" applyProtection="1">
      <alignment wrapText="1"/>
      <protection locked="0"/>
    </xf>
    <xf numFmtId="0" fontId="17" fillId="0" borderId="0" xfId="0" applyFont="1" applyFill="1" applyBorder="1" applyAlignment="1" applyProtection="1">
      <alignment horizontal="center"/>
      <protection locked="0"/>
    </xf>
    <xf numFmtId="0" fontId="3" fillId="0" borderId="0" xfId="13" applyFill="1" applyProtection="1">
      <protection locked="0"/>
    </xf>
    <xf numFmtId="0" fontId="33" fillId="0" borderId="0" xfId="13" applyFont="1" applyProtection="1">
      <protection locked="0"/>
    </xf>
    <xf numFmtId="0" fontId="3" fillId="0" borderId="0" xfId="13" applyAlignment="1" applyProtection="1">
      <alignment wrapText="1"/>
    </xf>
    <xf numFmtId="0" fontId="0" fillId="0" borderId="0" xfId="0" applyAlignment="1" applyProtection="1">
      <alignment horizontal="right"/>
    </xf>
    <xf numFmtId="14" fontId="0" fillId="0" borderId="0" xfId="0" applyNumberFormat="1" applyAlignment="1" applyProtection="1">
      <alignment horizontal="right"/>
    </xf>
    <xf numFmtId="0" fontId="33" fillId="0" borderId="0" xfId="13" applyFont="1" applyAlignment="1" applyProtection="1">
      <alignment wrapText="1"/>
    </xf>
    <xf numFmtId="0" fontId="28" fillId="0" borderId="0" xfId="13" applyFont="1" applyAlignment="1" applyProtection="1">
      <alignment wrapText="1"/>
    </xf>
    <xf numFmtId="0" fontId="34" fillId="0" borderId="0" xfId="13" applyFont="1" applyAlignment="1" applyProtection="1">
      <alignment wrapText="1"/>
    </xf>
    <xf numFmtId="0" fontId="4" fillId="0" borderId="0" xfId="5" applyProtection="1">
      <protection locked="0"/>
    </xf>
    <xf numFmtId="0" fontId="2" fillId="0" borderId="0" xfId="14" applyProtection="1">
      <protection locked="0"/>
    </xf>
    <xf numFmtId="0" fontId="4" fillId="0" borderId="0" xfId="5" applyBorder="1" applyProtection="1">
      <protection locked="0"/>
    </xf>
    <xf numFmtId="0" fontId="5" fillId="0" borderId="0" xfId="5" applyFont="1" applyBorder="1" applyProtection="1">
      <protection locked="0"/>
    </xf>
    <xf numFmtId="0" fontId="5" fillId="0" borderId="0" xfId="5" applyFont="1" applyProtection="1">
      <protection locked="0"/>
    </xf>
    <xf numFmtId="0" fontId="4" fillId="0" borderId="0" xfId="5" applyFont="1" applyProtection="1">
      <protection locked="0"/>
    </xf>
    <xf numFmtId="0" fontId="4" fillId="0" borderId="0" xfId="5" applyFont="1" applyBorder="1" applyProtection="1">
      <protection locked="0"/>
    </xf>
    <xf numFmtId="0" fontId="2" fillId="0" borderId="0" xfId="14" applyProtection="1"/>
    <xf numFmtId="0" fontId="4" fillId="0" borderId="0" xfId="5" applyFont="1" applyProtection="1"/>
    <xf numFmtId="0" fontId="4" fillId="0" borderId="0" xfId="0" applyFont="1" applyAlignment="1" applyProtection="1">
      <alignment horizontal="right"/>
    </xf>
    <xf numFmtId="14" fontId="4" fillId="0" borderId="0" xfId="0" applyNumberFormat="1" applyFont="1" applyAlignment="1" applyProtection="1">
      <alignment horizontal="right"/>
    </xf>
    <xf numFmtId="0" fontId="30" fillId="0" borderId="0" xfId="5" applyFont="1" applyProtection="1"/>
    <xf numFmtId="0" fontId="31" fillId="0" borderId="0" xfId="5" applyFont="1" applyProtection="1"/>
    <xf numFmtId="0" fontId="1" fillId="0" borderId="0" xfId="14" applyFont="1" applyProtection="1"/>
    <xf numFmtId="0" fontId="4" fillId="0" borderId="36" xfId="0" applyFont="1" applyBorder="1" applyAlignment="1" applyProtection="1">
      <alignment horizontal="center" vertical="center" wrapText="1"/>
      <protection locked="0"/>
    </xf>
    <xf numFmtId="0" fontId="0" fillId="4" borderId="4" xfId="0" applyFill="1" applyBorder="1" applyAlignment="1">
      <alignment horizontal="center"/>
    </xf>
    <xf numFmtId="0" fontId="0" fillId="4" borderId="2" xfId="0" applyFill="1" applyBorder="1" applyAlignment="1">
      <alignment horizontal="center"/>
    </xf>
    <xf numFmtId="0" fontId="10" fillId="0" borderId="0" xfId="0" applyFont="1" applyAlignment="1">
      <alignment horizontal="center"/>
    </xf>
    <xf numFmtId="0" fontId="11" fillId="0" borderId="0" xfId="0" applyFont="1" applyBorder="1" applyAlignment="1">
      <alignment horizontal="center"/>
    </xf>
    <xf numFmtId="43" fontId="12" fillId="0" borderId="30" xfId="1" applyFont="1" applyFill="1" applyBorder="1" applyAlignment="1" applyProtection="1">
      <alignment horizontal="center"/>
      <protection locked="0"/>
    </xf>
    <xf numFmtId="43" fontId="12" fillId="0" borderId="21" xfId="1" applyFont="1" applyFill="1" applyBorder="1" applyAlignment="1" applyProtection="1">
      <alignment horizontal="center"/>
      <protection locked="0"/>
    </xf>
    <xf numFmtId="43" fontId="12" fillId="0" borderId="31" xfId="1" applyFont="1" applyFill="1" applyBorder="1" applyAlignment="1" applyProtection="1">
      <alignment horizontal="center"/>
      <protection locked="0"/>
    </xf>
    <xf numFmtId="43" fontId="0" fillId="0" borderId="21" xfId="1" applyFont="1" applyBorder="1"/>
    <xf numFmtId="43" fontId="0" fillId="0" borderId="31" xfId="1" applyFont="1" applyBorder="1"/>
    <xf numFmtId="0" fontId="10" fillId="0" borderId="0" xfId="0" applyFont="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7" fillId="0" borderId="4" xfId="0" applyNumberFormat="1" applyFont="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wrapText="1"/>
      <protection locked="0"/>
    </xf>
    <xf numFmtId="0" fontId="7" fillId="0" borderId="4"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24" fillId="2" borderId="4" xfId="1" applyNumberFormat="1" applyFont="1" applyFill="1" applyBorder="1" applyAlignment="1">
      <alignment horizontal="center" vertical="center"/>
    </xf>
    <xf numFmtId="164" fontId="24" fillId="2" borderId="1" xfId="1" applyNumberFormat="1" applyFont="1" applyFill="1" applyBorder="1" applyAlignment="1">
      <alignment horizontal="center" vertical="center"/>
    </xf>
    <xf numFmtId="164" fontId="24" fillId="2" borderId="2" xfId="1" applyNumberFormat="1" applyFont="1" applyFill="1" applyBorder="1" applyAlignment="1">
      <alignment horizontal="center" vertical="center"/>
    </xf>
    <xf numFmtId="0" fontId="17" fillId="6" borderId="4" xfId="0" applyFont="1" applyFill="1" applyBorder="1" applyAlignment="1">
      <alignment horizontal="center"/>
    </xf>
    <xf numFmtId="0" fontId="17" fillId="6" borderId="1" xfId="0" applyFont="1" applyFill="1" applyBorder="1" applyAlignment="1">
      <alignment horizontal="center"/>
    </xf>
    <xf numFmtId="0" fontId="17" fillId="6" borderId="2" xfId="0" applyFont="1" applyFill="1" applyBorder="1" applyAlignment="1">
      <alignment horizontal="center"/>
    </xf>
    <xf numFmtId="0" fontId="17" fillId="2" borderId="4" xfId="0" applyFont="1" applyFill="1" applyBorder="1" applyAlignment="1">
      <alignment horizontal="center"/>
    </xf>
    <xf numFmtId="0" fontId="17" fillId="2" borderId="1" xfId="0" applyFont="1" applyFill="1" applyBorder="1" applyAlignment="1">
      <alignment horizontal="center"/>
    </xf>
    <xf numFmtId="0" fontId="17" fillId="2" borderId="2" xfId="0" applyFont="1" applyFill="1" applyBorder="1" applyAlignment="1">
      <alignment horizontal="center"/>
    </xf>
    <xf numFmtId="0" fontId="0" fillId="0" borderId="0" xfId="0" applyAlignment="1">
      <alignment horizontal="left" shrinkToFit="1"/>
    </xf>
    <xf numFmtId="0" fontId="4" fillId="0" borderId="0" xfId="5" applyFont="1" applyBorder="1" applyAlignment="1" applyProtection="1">
      <alignment horizontal="center"/>
      <protection locked="0"/>
    </xf>
    <xf numFmtId="0" fontId="17" fillId="2" borderId="39" xfId="0" applyFont="1" applyFill="1" applyBorder="1" applyAlignment="1" applyProtection="1">
      <alignment horizontal="center"/>
    </xf>
    <xf numFmtId="0" fontId="17" fillId="2" borderId="0" xfId="0" applyFont="1" applyFill="1" applyBorder="1" applyAlignment="1" applyProtection="1">
      <alignment horizontal="center"/>
    </xf>
    <xf numFmtId="0" fontId="30" fillId="0" borderId="0" xfId="5" applyFont="1" applyBorder="1" applyAlignment="1" applyProtection="1">
      <alignment horizontal="center" wrapText="1"/>
    </xf>
    <xf numFmtId="0" fontId="32" fillId="0" borderId="38" xfId="5" applyFont="1" applyBorder="1" applyAlignment="1" applyProtection="1">
      <alignment horizontal="center"/>
      <protection locked="0"/>
    </xf>
    <xf numFmtId="0" fontId="4" fillId="0" borderId="38" xfId="5" applyBorder="1" applyAlignment="1" applyProtection="1">
      <alignment horizontal="center"/>
      <protection locked="0"/>
    </xf>
    <xf numFmtId="0" fontId="5" fillId="0" borderId="0" xfId="5" applyFont="1" applyBorder="1" applyAlignment="1" applyProtection="1">
      <alignment horizontal="left"/>
    </xf>
    <xf numFmtId="0" fontId="4" fillId="0" borderId="0" xfId="5" applyFont="1" applyBorder="1" applyAlignment="1" applyProtection="1">
      <alignment horizontal="left"/>
    </xf>
    <xf numFmtId="0" fontId="37" fillId="0" borderId="0" xfId="14" applyFont="1" applyAlignment="1" applyProtection="1">
      <alignment horizontal="justify" vertical="center"/>
    </xf>
    <xf numFmtId="0" fontId="4" fillId="0" borderId="4" xfId="5" applyBorder="1" applyAlignment="1" applyProtection="1">
      <alignment horizontal="center"/>
      <protection locked="0"/>
    </xf>
    <xf numFmtId="0" fontId="4" fillId="0" borderId="2" xfId="5" applyBorder="1" applyAlignment="1" applyProtection="1">
      <alignment horizontal="center"/>
      <protection locked="0"/>
    </xf>
    <xf numFmtId="0" fontId="7" fillId="2" borderId="4" xfId="0" applyFont="1" applyFill="1" applyBorder="1" applyAlignment="1" applyProtection="1">
      <alignment horizontal="center"/>
    </xf>
    <xf numFmtId="0" fontId="7" fillId="2" borderId="2" xfId="0" applyFont="1" applyFill="1" applyBorder="1" applyAlignment="1" applyProtection="1">
      <alignment horizontal="center"/>
    </xf>
    <xf numFmtId="0" fontId="5" fillId="0" borderId="41" xfId="0" applyFont="1" applyFill="1" applyBorder="1" applyAlignment="1" applyProtection="1">
      <alignment horizontal="center" wrapText="1"/>
      <protection locked="0"/>
    </xf>
    <xf numFmtId="0" fontId="35" fillId="0" borderId="0" xfId="13" applyFont="1" applyBorder="1" applyAlignment="1" applyProtection="1">
      <alignment horizontal="center" wrapText="1"/>
      <protection locked="0"/>
    </xf>
    <xf numFmtId="0" fontId="35" fillId="0" borderId="42" xfId="13" applyFont="1" applyBorder="1" applyAlignment="1" applyProtection="1">
      <alignment horizontal="center" wrapText="1"/>
      <protection locked="0"/>
    </xf>
  </cellXfs>
  <cellStyles count="15">
    <cellStyle name="Comma" xfId="1" builtinId="3"/>
    <cellStyle name="Comma 2" xfId="6"/>
    <cellStyle name="Comma 3" xfId="7"/>
    <cellStyle name="Currency" xfId="2" builtinId="4"/>
    <cellStyle name="Currency 2" xfId="8"/>
    <cellStyle name="Normal" xfId="0" builtinId="0"/>
    <cellStyle name="Normal 2" xfId="5"/>
    <cellStyle name="Normal 3" xfId="4"/>
    <cellStyle name="Normal 3 2" xfId="9"/>
    <cellStyle name="Normal 4" xfId="10"/>
    <cellStyle name="Normal 5" xfId="13"/>
    <cellStyle name="Normal 6" xfId="14"/>
    <cellStyle name="Percent" xfId="3" builtinId="5"/>
    <cellStyle name="Percent 2" xfId="11"/>
    <cellStyle name="Percent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Drop" dropLines="27" dropStyle="combo" dx="16" fmlaLink="'ECA Use Only'!$B$2" fmlaRange="'Agencies C13'!$E$2:$E$55" sel="38" val="27"/>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ECA Use Only'!$B$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48</xdr:row>
      <xdr:rowOff>0</xdr:rowOff>
    </xdr:from>
    <xdr:ext cx="6334125" cy="3166829"/>
    <xdr:sp macro="" textlink="">
      <xdr:nvSpPr>
        <xdr:cNvPr id="2" name="TextBox 1"/>
        <xdr:cNvSpPr txBox="1"/>
      </xdr:nvSpPr>
      <xdr:spPr>
        <a:xfrm>
          <a:off x="0" y="12334875"/>
          <a:ext cx="6334125" cy="31668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rtl="0"/>
          <a:endParaRPr lang="en-US" sz="1100" b="1" i="0" u="sng">
            <a:solidFill>
              <a:schemeClr val="tx1"/>
            </a:solidFill>
            <a:latin typeface="+mn-lt"/>
            <a:ea typeface="+mn-ea"/>
            <a:cs typeface="+mn-cs"/>
          </a:endParaRPr>
        </a:p>
        <a:p>
          <a:pPr rtl="0"/>
          <a:endParaRPr lang="en-US" sz="1100" b="0" i="0">
            <a:solidFill>
              <a:schemeClr val="tx1"/>
            </a:solidFill>
            <a:latin typeface="Arial" pitchFamily="34" charset="0"/>
            <a:ea typeface="+mn-ea"/>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a:latin typeface="Arial" pitchFamily="34" charset="0"/>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b="0" i="0" u="sng">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endParaRPr lang="en-US" sz="1100" b="0" i="0" u="sng">
            <a:solidFill>
              <a:schemeClr val="tx1"/>
            </a:solidFill>
            <a:latin typeface="Arial" pitchFamily="34" charset="0"/>
            <a:ea typeface="+mn-ea"/>
            <a:cs typeface="Arial" pitchFamily="34" charset="0"/>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endParaRPr lang="en-US" sz="1100"/>
        </a:p>
      </xdr:txBody>
    </xdr:sp>
    <xdr:clientData/>
  </xdr:oneCellAnchor>
  <xdr:twoCellAnchor editAs="oneCell">
    <xdr:from>
      <xdr:col>0</xdr:col>
      <xdr:colOff>2</xdr:colOff>
      <xdr:row>1</xdr:row>
      <xdr:rowOff>0</xdr:rowOff>
    </xdr:from>
    <xdr:to>
      <xdr:col>4</xdr:col>
      <xdr:colOff>180922</xdr:colOff>
      <xdr:row>4</xdr:row>
      <xdr:rowOff>17145</xdr:rowOff>
    </xdr:to>
    <xdr:pic>
      <xdr:nvPicPr>
        <xdr:cNvPr id="4" name="Picture 3"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381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1</xdr:col>
      <xdr:colOff>1485845</xdr:colOff>
      <xdr:row>5</xdr:row>
      <xdr:rowOff>93345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714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1419170</xdr:colOff>
      <xdr:row>5</xdr:row>
      <xdr:rowOff>83820</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1</xdr:col>
      <xdr:colOff>1466795</xdr:colOff>
      <xdr:row>5</xdr:row>
      <xdr:rowOff>83820</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1</xdr:col>
      <xdr:colOff>1504895</xdr:colOff>
      <xdr:row>5</xdr:row>
      <xdr:rowOff>17145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9525</xdr:rowOff>
    </xdr:from>
    <xdr:to>
      <xdr:col>1</xdr:col>
      <xdr:colOff>1495370</xdr:colOff>
      <xdr:row>5</xdr:row>
      <xdr:rowOff>93345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714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1419170</xdr:colOff>
      <xdr:row>5</xdr:row>
      <xdr:rowOff>83820</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1419170</xdr:colOff>
      <xdr:row>5</xdr:row>
      <xdr:rowOff>83820</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152400</xdr:rowOff>
    </xdr:from>
    <xdr:to>
      <xdr:col>5</xdr:col>
      <xdr:colOff>199970</xdr:colOff>
      <xdr:row>4</xdr:row>
      <xdr:rowOff>112395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5240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1</xdr:col>
      <xdr:colOff>1962095</xdr:colOff>
      <xdr:row>4</xdr:row>
      <xdr:rowOff>169545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000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12</xdr:row>
          <xdr:rowOff>219075</xdr:rowOff>
        </xdr:from>
        <xdr:to>
          <xdr:col>11</xdr:col>
          <xdr:colOff>180975</xdr:colOff>
          <xdr:row>14</xdr:row>
          <xdr:rowOff>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28</xdr:row>
          <xdr:rowOff>95250</xdr:rowOff>
        </xdr:from>
        <xdr:to>
          <xdr:col>5</xdr:col>
          <xdr:colOff>428625</xdr:colOff>
          <xdr:row>30</xdr:row>
          <xdr:rowOff>133350</xdr:rowOff>
        </xdr:to>
        <xdr:sp macro="" textlink="">
          <xdr:nvSpPr>
            <xdr:cNvPr id="1029" name="Group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28</xdr:row>
          <xdr:rowOff>161925</xdr:rowOff>
        </xdr:from>
        <xdr:to>
          <xdr:col>3</xdr:col>
          <xdr:colOff>152400</xdr:colOff>
          <xdr:row>29</xdr:row>
          <xdr:rowOff>104775</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29</xdr:row>
          <xdr:rowOff>123825</xdr:rowOff>
        </xdr:from>
        <xdr:to>
          <xdr:col>3</xdr:col>
          <xdr:colOff>209550</xdr:colOff>
          <xdr:row>30</xdr:row>
          <xdr:rowOff>66675</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Resubmitted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28</xdr:row>
          <xdr:rowOff>161925</xdr:rowOff>
        </xdr:from>
        <xdr:to>
          <xdr:col>5</xdr:col>
          <xdr:colOff>371475</xdr:colOff>
          <xdr:row>29</xdr:row>
          <xdr:rowOff>104775</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29</xdr:row>
          <xdr:rowOff>123825</xdr:rowOff>
        </xdr:from>
        <xdr:to>
          <xdr:col>5</xdr:col>
          <xdr:colOff>371475</xdr:colOff>
          <xdr:row>30</xdr:row>
          <xdr:rowOff>66675</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a:t>
              </a:r>
            </a:p>
          </xdr:txBody>
        </xdr:sp>
        <xdr:clientData/>
      </xdr:twoCellAnchor>
    </mc:Choice>
    <mc:Fallback/>
  </mc:AlternateContent>
  <xdr:twoCellAnchor editAs="oneCell">
    <xdr:from>
      <xdr:col>0</xdr:col>
      <xdr:colOff>28575</xdr:colOff>
      <xdr:row>0</xdr:row>
      <xdr:rowOff>209550</xdr:rowOff>
    </xdr:from>
    <xdr:to>
      <xdr:col>4</xdr:col>
      <xdr:colOff>209495</xdr:colOff>
      <xdr:row>3</xdr:row>
      <xdr:rowOff>226695</xdr:rowOff>
    </xdr:to>
    <xdr:pic>
      <xdr:nvPicPr>
        <xdr:cNvPr id="9" name="Picture 8"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095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219075</xdr:rowOff>
    </xdr:from>
    <xdr:to>
      <xdr:col>2</xdr:col>
      <xdr:colOff>2171645</xdr:colOff>
      <xdr:row>3</xdr:row>
      <xdr:rowOff>236220</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1907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161925</xdr:colOff>
      <xdr:row>0</xdr:row>
      <xdr:rowOff>47625</xdr:rowOff>
    </xdr:from>
    <xdr:to>
      <xdr:col>2</xdr:col>
      <xdr:colOff>1371545</xdr:colOff>
      <xdr:row>3</xdr:row>
      <xdr:rowOff>188595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476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0</xdr:rowOff>
    </xdr:from>
    <xdr:to>
      <xdr:col>2</xdr:col>
      <xdr:colOff>2076395</xdr:colOff>
      <xdr:row>4</xdr:row>
      <xdr:rowOff>17145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381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1</xdr:row>
      <xdr:rowOff>0</xdr:rowOff>
    </xdr:from>
    <xdr:to>
      <xdr:col>2</xdr:col>
      <xdr:colOff>1990670</xdr:colOff>
      <xdr:row>4</xdr:row>
      <xdr:rowOff>17145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381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1314450</xdr:colOff>
      <xdr:row>38</xdr:row>
      <xdr:rowOff>123825</xdr:rowOff>
    </xdr:to>
    <xdr:pic>
      <xdr:nvPicPr>
        <xdr:cNvPr id="6262" name="Picture 4"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0" y="10763250"/>
          <a:ext cx="2400300" cy="609600"/>
        </a:xfrm>
        <a:prstGeom prst="rect">
          <a:avLst/>
        </a:prstGeom>
        <a:noFill/>
        <a:ln w="9525">
          <a:noFill/>
          <a:miter lim="800000"/>
          <a:headEnd/>
          <a:tailEnd/>
        </a:ln>
      </xdr:spPr>
    </xdr:pic>
    <xdr:clientData/>
  </xdr:twoCellAnchor>
  <xdr:twoCellAnchor editAs="oneCell">
    <xdr:from>
      <xdr:col>0</xdr:col>
      <xdr:colOff>0</xdr:colOff>
      <xdr:row>0</xdr:row>
      <xdr:rowOff>152400</xdr:rowOff>
    </xdr:from>
    <xdr:to>
      <xdr:col>1</xdr:col>
      <xdr:colOff>1419170</xdr:colOff>
      <xdr:row>5</xdr:row>
      <xdr:rowOff>74295</xdr:rowOff>
    </xdr:to>
    <xdr:pic>
      <xdr:nvPicPr>
        <xdr:cNvPr id="4" name="Picture 3"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240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1</xdr:col>
      <xdr:colOff>1495370</xdr:colOff>
      <xdr:row>5</xdr:row>
      <xdr:rowOff>64770</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4287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1</xdr:col>
      <xdr:colOff>1419170</xdr:colOff>
      <xdr:row>5</xdr:row>
      <xdr:rowOff>74295</xdr:rowOff>
    </xdr:to>
    <xdr:pic>
      <xdr:nvPicPr>
        <xdr:cNvPr id="3" name="Picture 2" descr="http://clwws1/ResourceCenter/EC/Logos/Programs/Community%20Alternatives/Long/Hillsborough/COMMUNITY%20ALTERNATIVES%20(Hillsborou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04%20Budget\HHS\Governor's%20Briefing%20Sheet%20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cdata\users\My%20Documents\TonyBill\New%20Allocation%20Formula\DEMOW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Gov Decisions"/>
      <sheetName val="11-12 Gov brief decisions"/>
      <sheetName val="11-3 DA brief decisions"/>
      <sheetName val="10-1 Regier meeting"/>
      <sheetName val="10-31 decisions"/>
      <sheetName val="10-28 DA brief decisions"/>
      <sheetName val="Scooter (5)- 4th DA Brief 10-28"/>
      <sheetName val="Scooter(4) - 3rd DA Brief 10-17"/>
      <sheetName val="Scooter (3) - 2nd DA Brief"/>
      <sheetName val="Scooter (2) - updated DCF sheet"/>
      <sheetName val="Scooter - 1st DA brief"/>
      <sheetName val="Leg Brief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ollup"/>
      <sheetName val="Historical Data"/>
      <sheetName val="Summary"/>
      <sheetName val="Allocation Summary"/>
      <sheetName val="Adjustment-Investigation"/>
      <sheetName val="Adjust-Rate of ES Place"/>
      <sheetName val="Adjustment-ES LOS"/>
      <sheetName val="Adjustment-ES Day Cost"/>
      <sheetName val="Adjust-Rate of FC Place"/>
      <sheetName val="Adjustment-FC LOS"/>
      <sheetName val="Adjustment-FC Day Cost"/>
      <sheetName val="Adjust-Rate of RGC Place"/>
      <sheetName val="Adjustment-RGC LOS"/>
      <sheetName val="Adjustment-RGC Day Cost"/>
    </sheetNames>
    <sheetDataSet>
      <sheetData sheetId="0" refreshError="1">
        <row r="2">
          <cell r="C2" t="str">
            <v>FY 01/02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1"/>
  <sheetViews>
    <sheetView workbookViewId="0">
      <selection activeCell="F22" sqref="F22"/>
    </sheetView>
  </sheetViews>
  <sheetFormatPr defaultRowHeight="12.75" x14ac:dyDescent="0.2"/>
  <cols>
    <col min="1" max="1" width="26.85546875" customWidth="1"/>
    <col min="2" max="2" width="35.140625" customWidth="1"/>
    <col min="4" max="4" width="9.140625" style="2"/>
    <col min="5" max="5" width="15" customWidth="1"/>
    <col min="6" max="6" width="18.5703125" bestFit="1" customWidth="1"/>
  </cols>
  <sheetData>
    <row r="1" spans="1:6" ht="13.5" thickBot="1" x14ac:dyDescent="0.25">
      <c r="A1" s="285" t="s">
        <v>23</v>
      </c>
      <c r="B1" s="286"/>
      <c r="D1" s="30" t="s">
        <v>18</v>
      </c>
      <c r="E1" s="29" t="s">
        <v>22</v>
      </c>
      <c r="F1" s="104" t="s">
        <v>126</v>
      </c>
    </row>
    <row r="2" spans="1:6" ht="13.5" thickBot="1" x14ac:dyDescent="0.25">
      <c r="A2" s="32" t="s">
        <v>21</v>
      </c>
      <c r="B2" s="28">
        <v>38</v>
      </c>
      <c r="D2" s="2">
        <v>1</v>
      </c>
      <c r="E2" t="s">
        <v>26</v>
      </c>
      <c r="F2" t="s">
        <v>28</v>
      </c>
    </row>
    <row r="3" spans="1:6" x14ac:dyDescent="0.2">
      <c r="A3" s="5" t="s">
        <v>32</v>
      </c>
      <c r="B3" s="31">
        <f>VLOOKUP($B$2,'Agencies C13'!A:D,2,FALSE)</f>
        <v>0</v>
      </c>
      <c r="D3" s="2">
        <v>2</v>
      </c>
      <c r="E3" t="s">
        <v>27</v>
      </c>
      <c r="F3" t="s">
        <v>29</v>
      </c>
    </row>
    <row r="4" spans="1:6" x14ac:dyDescent="0.2">
      <c r="A4" s="5" t="s">
        <v>33</v>
      </c>
      <c r="B4" s="31">
        <f>VLOOKUP($B$2,'Agencies C13'!A:D,4,FALSE)</f>
        <v>0</v>
      </c>
      <c r="D4" s="2">
        <v>3</v>
      </c>
      <c r="F4" t="s">
        <v>30</v>
      </c>
    </row>
    <row r="5" spans="1:6" x14ac:dyDescent="0.2">
      <c r="A5" s="6" t="s">
        <v>34</v>
      </c>
      <c r="B5" s="31">
        <f>VLOOKUP($B$2,'Agencies C13'!A:D,3,FALSE)</f>
        <v>0</v>
      </c>
      <c r="D5" s="2">
        <v>4</v>
      </c>
      <c r="F5" t="s">
        <v>31</v>
      </c>
    </row>
    <row r="6" spans="1:6" ht="13.5" thickBot="1" x14ac:dyDescent="0.25">
      <c r="A6" s="5"/>
      <c r="B6" s="19"/>
    </row>
    <row r="7" spans="1:6" ht="13.5" thickBot="1" x14ac:dyDescent="0.25">
      <c r="A7" s="33" t="s">
        <v>24</v>
      </c>
      <c r="B7" s="28">
        <v>1</v>
      </c>
    </row>
    <row r="8" spans="1:6" x14ac:dyDescent="0.2">
      <c r="A8" s="6" t="s">
        <v>35</v>
      </c>
      <c r="B8" s="31" t="str">
        <f>VLOOKUP(B7,D:E,2,FALSE)</f>
        <v>Existing Agency</v>
      </c>
    </row>
    <row r="9" spans="1:6" ht="13.5" thickBot="1" x14ac:dyDescent="0.25">
      <c r="A9" s="5"/>
      <c r="B9" s="19"/>
    </row>
    <row r="10" spans="1:6" ht="13.5" thickBot="1" x14ac:dyDescent="0.25">
      <c r="A10" s="32" t="s">
        <v>25</v>
      </c>
      <c r="B10" s="28">
        <v>1</v>
      </c>
    </row>
    <row r="11" spans="1:6" x14ac:dyDescent="0.2">
      <c r="A11" s="6" t="s">
        <v>36</v>
      </c>
      <c r="B11" s="29" t="str">
        <f>VLOOKUP(B10,D:F,3,FALSE)</f>
        <v>Original</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26"/>
  <sheetViews>
    <sheetView workbookViewId="0">
      <selection activeCell="B4" sqref="B4"/>
    </sheetView>
  </sheetViews>
  <sheetFormatPr defaultRowHeight="12.75" x14ac:dyDescent="0.2"/>
  <cols>
    <col min="1" max="1" width="16.28515625" customWidth="1"/>
    <col min="2" max="2" width="44.5703125" customWidth="1"/>
    <col min="3" max="3" width="18.5703125" customWidth="1"/>
    <col min="4" max="4" width="17" customWidth="1"/>
  </cols>
  <sheetData>
    <row r="1" spans="1:7" x14ac:dyDescent="0.2">
      <c r="D1" s="3">
        <f>'Program Annual Budget'!$D$7</f>
        <v>0</v>
      </c>
    </row>
    <row r="2" spans="1:7" x14ac:dyDescent="0.2">
      <c r="D2" s="3">
        <f>'Program Annual Budget'!$D$8</f>
        <v>0</v>
      </c>
    </row>
    <row r="3" spans="1:7" x14ac:dyDescent="0.2">
      <c r="D3" s="3" t="str">
        <f>'Program Annual Budget'!$D$9</f>
        <v>ITN-ECA-C13-CPA-FY22</v>
      </c>
    </row>
    <row r="5" spans="1:7" x14ac:dyDescent="0.2">
      <c r="D5" s="3" t="str">
        <f>"Budget Version - "&amp;'Program Annual Budget'!$G$10</f>
        <v>Budget Version - Original</v>
      </c>
    </row>
    <row r="6" spans="1:7" x14ac:dyDescent="0.2">
      <c r="D6" s="35">
        <f>'Program Annual Budget'!$H$10</f>
        <v>0</v>
      </c>
    </row>
    <row r="7" spans="1:7" ht="13.5" thickBot="1" x14ac:dyDescent="0.25"/>
    <row r="8" spans="1:7" ht="21.75" customHeight="1" thickBot="1" x14ac:dyDescent="0.35">
      <c r="A8" s="313" t="s">
        <v>52</v>
      </c>
      <c r="B8" s="314"/>
      <c r="C8" s="314"/>
      <c r="D8" s="315"/>
    </row>
    <row r="9" spans="1:7" x14ac:dyDescent="0.2">
      <c r="B9" s="4"/>
    </row>
    <row r="10" spans="1:7" x14ac:dyDescent="0.2">
      <c r="A10" s="4" t="s">
        <v>102</v>
      </c>
    </row>
    <row r="11" spans="1:7" x14ac:dyDescent="0.2">
      <c r="A11" s="7" t="s">
        <v>103</v>
      </c>
    </row>
    <row r="13" spans="1:7" ht="18.75" customHeight="1" thickBot="1" x14ac:dyDescent="0.25">
      <c r="B13" s="47" t="s">
        <v>49</v>
      </c>
      <c r="C13" s="48">
        <f>(SUM('1. Salaries'!F21:F32)+SUM('1. Salaries'!F47:F61))</f>
        <v>0</v>
      </c>
    </row>
    <row r="14" spans="1:7" ht="45.75" thickBot="1" x14ac:dyDescent="0.3">
      <c r="A14" s="44" t="s">
        <v>101</v>
      </c>
      <c r="B14" s="44" t="s">
        <v>2</v>
      </c>
      <c r="C14" s="45" t="s">
        <v>54</v>
      </c>
      <c r="D14" s="46" t="s">
        <v>100</v>
      </c>
      <c r="G14" s="4"/>
    </row>
    <row r="15" spans="1:7" ht="42.75" customHeight="1" x14ac:dyDescent="0.2">
      <c r="A15" s="133"/>
      <c r="B15" s="126" t="s">
        <v>53</v>
      </c>
      <c r="C15" s="101">
        <v>7.6499999999999999E-2</v>
      </c>
      <c r="D15" s="78">
        <f>(+C$13*C15)</f>
        <v>0</v>
      </c>
    </row>
    <row r="16" spans="1:7" ht="42.75" customHeight="1" x14ac:dyDescent="0.2">
      <c r="A16" s="127"/>
      <c r="B16" s="119"/>
      <c r="C16" s="128"/>
      <c r="D16" s="78">
        <f t="shared" ref="D16:D24" si="0">(+C$13*C16)</f>
        <v>0</v>
      </c>
    </row>
    <row r="17" spans="1:7" ht="42.75" customHeight="1" x14ac:dyDescent="0.2">
      <c r="A17" s="127"/>
      <c r="B17" s="119"/>
      <c r="C17" s="134"/>
      <c r="D17" s="78">
        <f t="shared" si="0"/>
        <v>0</v>
      </c>
    </row>
    <row r="18" spans="1:7" ht="42.75" customHeight="1" x14ac:dyDescent="0.2">
      <c r="A18" s="127"/>
      <c r="B18" s="119"/>
      <c r="C18" s="134"/>
      <c r="D18" s="78">
        <f t="shared" si="0"/>
        <v>0</v>
      </c>
      <c r="F18" s="11"/>
    </row>
    <row r="19" spans="1:7" ht="42.75" customHeight="1" x14ac:dyDescent="0.2">
      <c r="A19" s="127"/>
      <c r="B19" s="119"/>
      <c r="C19" s="128"/>
      <c r="D19" s="78">
        <f t="shared" si="0"/>
        <v>0</v>
      </c>
    </row>
    <row r="20" spans="1:7" ht="42.75" customHeight="1" x14ac:dyDescent="0.2">
      <c r="A20" s="127"/>
      <c r="B20" s="119"/>
      <c r="C20" s="128"/>
      <c r="D20" s="78">
        <f t="shared" si="0"/>
        <v>0</v>
      </c>
    </row>
    <row r="21" spans="1:7" ht="42.75" customHeight="1" x14ac:dyDescent="0.2">
      <c r="A21" s="127"/>
      <c r="B21" s="129"/>
      <c r="C21" s="128"/>
      <c r="D21" s="78">
        <f t="shared" si="0"/>
        <v>0</v>
      </c>
    </row>
    <row r="22" spans="1:7" ht="42.75" customHeight="1" x14ac:dyDescent="0.2">
      <c r="A22" s="127"/>
      <c r="B22" s="129"/>
      <c r="C22" s="128"/>
      <c r="D22" s="78">
        <f t="shared" si="0"/>
        <v>0</v>
      </c>
    </row>
    <row r="23" spans="1:7" ht="42.75" customHeight="1" x14ac:dyDescent="0.2">
      <c r="A23" s="127"/>
      <c r="B23" s="129"/>
      <c r="C23" s="128"/>
      <c r="D23" s="78">
        <f t="shared" si="0"/>
        <v>0</v>
      </c>
    </row>
    <row r="24" spans="1:7" ht="42.75" customHeight="1" x14ac:dyDescent="0.2">
      <c r="A24" s="127"/>
      <c r="B24" s="129"/>
      <c r="C24" s="128"/>
      <c r="D24" s="78">
        <f t="shared" si="0"/>
        <v>0</v>
      </c>
    </row>
    <row r="25" spans="1:7" ht="42.75" customHeight="1" thickBot="1" x14ac:dyDescent="0.25">
      <c r="A25" s="130"/>
      <c r="B25" s="131"/>
      <c r="C25" s="132"/>
      <c r="D25" s="78">
        <f>(+C$13*C25)</f>
        <v>0</v>
      </c>
      <c r="G25" s="3"/>
    </row>
    <row r="26" spans="1:7" ht="26.25" customHeight="1" thickBot="1" x14ac:dyDescent="0.25">
      <c r="B26" s="36"/>
      <c r="C26" s="100" t="s">
        <v>165</v>
      </c>
      <c r="D26" s="222">
        <f>ROUND(SUM(D15:D25),2)</f>
        <v>0</v>
      </c>
    </row>
  </sheetData>
  <sheetProtection password="DBEE" sheet="1" objects="1" scenarios="1"/>
  <mergeCells count="1">
    <mergeCell ref="A8:D8"/>
  </mergeCells>
  <pageMargins left="0.73" right="0.3" top="0.27" bottom="0.26"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32"/>
  <sheetViews>
    <sheetView workbookViewId="0">
      <selection activeCell="C1" sqref="C1"/>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ITN-ECA-C13-CPA-FY22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55</v>
      </c>
      <c r="B8" s="314"/>
      <c r="C8" s="314"/>
      <c r="D8" s="314"/>
      <c r="E8" s="315"/>
    </row>
    <row r="9" spans="1:8" x14ac:dyDescent="0.2">
      <c r="A9" s="4"/>
      <c r="B9" s="4"/>
    </row>
    <row r="10" spans="1:8" x14ac:dyDescent="0.2">
      <c r="A10" s="4" t="s">
        <v>106</v>
      </c>
      <c r="B10" s="12"/>
    </row>
    <row r="11" spans="1:8" x14ac:dyDescent="0.2">
      <c r="A11" s="96" t="s">
        <v>200</v>
      </c>
      <c r="B11" s="7"/>
    </row>
    <row r="12" spans="1:8" x14ac:dyDescent="0.2">
      <c r="A12" s="4" t="s">
        <v>108</v>
      </c>
    </row>
    <row r="13" spans="1:8" x14ac:dyDescent="0.2">
      <c r="A13" s="4" t="s">
        <v>107</v>
      </c>
    </row>
    <row r="14" spans="1:8" x14ac:dyDescent="0.2">
      <c r="A14" s="96" t="s">
        <v>201</v>
      </c>
    </row>
    <row r="15" spans="1:8" ht="13.5" thickBot="1" x14ac:dyDescent="0.25"/>
    <row r="16" spans="1:8" ht="45.75" thickBot="1" x14ac:dyDescent="0.3">
      <c r="A16" s="81" t="s">
        <v>101</v>
      </c>
      <c r="B16" s="82" t="s">
        <v>56</v>
      </c>
      <c r="C16" s="82" t="s">
        <v>57</v>
      </c>
      <c r="D16" s="82" t="s">
        <v>58</v>
      </c>
      <c r="E16" s="83" t="s">
        <v>100</v>
      </c>
      <c r="H16" s="4"/>
    </row>
    <row r="17" spans="1:8" ht="21.75" customHeight="1" x14ac:dyDescent="0.2">
      <c r="A17" s="87" t="s">
        <v>109</v>
      </c>
      <c r="B17" s="88"/>
      <c r="C17" s="89"/>
      <c r="D17" s="90"/>
      <c r="E17" s="91"/>
    </row>
    <row r="18" spans="1:8" ht="30" customHeight="1" x14ac:dyDescent="0.2">
      <c r="A18" s="135"/>
      <c r="B18" s="136"/>
      <c r="C18" s="116"/>
      <c r="D18" s="117"/>
      <c r="E18" s="43">
        <f>(+C18*D18)</f>
        <v>0</v>
      </c>
    </row>
    <row r="19" spans="1:8" ht="30" customHeight="1" x14ac:dyDescent="0.2">
      <c r="A19" s="118"/>
      <c r="B19" s="119"/>
      <c r="C19" s="112"/>
      <c r="D19" s="121"/>
      <c r="E19" s="43">
        <f t="shared" ref="E19:E31" si="0">(+C19*D19)</f>
        <v>0</v>
      </c>
    </row>
    <row r="20" spans="1:8" ht="30" customHeight="1" x14ac:dyDescent="0.2">
      <c r="A20" s="118"/>
      <c r="B20" s="119"/>
      <c r="C20" s="112"/>
      <c r="D20" s="121"/>
      <c r="E20" s="43">
        <f t="shared" si="0"/>
        <v>0</v>
      </c>
    </row>
    <row r="21" spans="1:8" ht="30" customHeight="1" x14ac:dyDescent="0.2">
      <c r="A21" s="137"/>
      <c r="B21" s="138"/>
      <c r="C21" s="139"/>
      <c r="D21" s="140"/>
      <c r="E21" s="43">
        <f t="shared" si="0"/>
        <v>0</v>
      </c>
    </row>
    <row r="22" spans="1:8" ht="21.75" customHeight="1" x14ac:dyDescent="0.2">
      <c r="A22" s="92" t="s">
        <v>110</v>
      </c>
      <c r="B22" s="79"/>
      <c r="C22" s="80"/>
      <c r="D22" s="84"/>
      <c r="E22" s="93"/>
    </row>
    <row r="23" spans="1:8" ht="30" customHeight="1" x14ac:dyDescent="0.2">
      <c r="A23" s="114"/>
      <c r="B23" s="136"/>
      <c r="C23" s="116"/>
      <c r="D23" s="117"/>
      <c r="E23" s="43">
        <f t="shared" si="0"/>
        <v>0</v>
      </c>
    </row>
    <row r="24" spans="1:8" ht="30" customHeight="1" x14ac:dyDescent="0.2">
      <c r="A24" s="141"/>
      <c r="B24" s="119"/>
      <c r="C24" s="112"/>
      <c r="D24" s="121"/>
      <c r="E24" s="43">
        <f t="shared" si="0"/>
        <v>0</v>
      </c>
    </row>
    <row r="25" spans="1:8" ht="30" customHeight="1" x14ac:dyDescent="0.2">
      <c r="A25" s="141"/>
      <c r="B25" s="129"/>
      <c r="C25" s="112"/>
      <c r="D25" s="121"/>
      <c r="E25" s="43">
        <f t="shared" si="0"/>
        <v>0</v>
      </c>
    </row>
    <row r="26" spans="1:8" ht="30" customHeight="1" x14ac:dyDescent="0.2">
      <c r="A26" s="137"/>
      <c r="B26" s="142"/>
      <c r="C26" s="139"/>
      <c r="D26" s="140"/>
      <c r="E26" s="43">
        <f t="shared" si="0"/>
        <v>0</v>
      </c>
    </row>
    <row r="27" spans="1:8" ht="21.75" customHeight="1" x14ac:dyDescent="0.2">
      <c r="A27" s="92" t="s">
        <v>111</v>
      </c>
      <c r="B27" s="79"/>
      <c r="C27" s="80"/>
      <c r="D27" s="84"/>
      <c r="E27" s="93"/>
    </row>
    <row r="28" spans="1:8" ht="30" customHeight="1" x14ac:dyDescent="0.2">
      <c r="A28" s="114"/>
      <c r="B28" s="136"/>
      <c r="C28" s="116"/>
      <c r="D28" s="117"/>
      <c r="E28" s="43">
        <f t="shared" si="0"/>
        <v>0</v>
      </c>
    </row>
    <row r="29" spans="1:8" ht="30" customHeight="1" x14ac:dyDescent="0.2">
      <c r="A29" s="141"/>
      <c r="B29" s="119"/>
      <c r="C29" s="112"/>
      <c r="D29" s="121"/>
      <c r="E29" s="43">
        <f t="shared" si="0"/>
        <v>0</v>
      </c>
    </row>
    <row r="30" spans="1:8" ht="30" customHeight="1" x14ac:dyDescent="0.2">
      <c r="A30" s="141"/>
      <c r="B30" s="129"/>
      <c r="C30" s="112"/>
      <c r="D30" s="121"/>
      <c r="E30" s="43">
        <f t="shared" si="0"/>
        <v>0</v>
      </c>
    </row>
    <row r="31" spans="1:8" ht="30" customHeight="1" thickBot="1" x14ac:dyDescent="0.25">
      <c r="A31" s="143"/>
      <c r="B31" s="131"/>
      <c r="C31" s="144"/>
      <c r="D31" s="122"/>
      <c r="E31" s="43">
        <f t="shared" si="0"/>
        <v>0</v>
      </c>
      <c r="H31" s="3"/>
    </row>
    <row r="32" spans="1:8" ht="26.25" customHeight="1" thickBot="1" x14ac:dyDescent="0.25">
      <c r="A32" s="36"/>
      <c r="D32" s="223" t="s">
        <v>165</v>
      </c>
      <c r="E32" s="222">
        <f>ROUND(SUM(E18:E31),2)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6"/>
  <sheetViews>
    <sheetView workbookViewId="0">
      <selection activeCell="B4" sqref="B4"/>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ITN-ECA-C13-CPA-FY22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60</v>
      </c>
      <c r="B8" s="314"/>
      <c r="C8" s="314"/>
      <c r="D8" s="314"/>
      <c r="E8" s="315"/>
    </row>
    <row r="9" spans="1:8" x14ac:dyDescent="0.2">
      <c r="A9" s="4"/>
      <c r="B9" s="4"/>
    </row>
    <row r="10" spans="1:8" x14ac:dyDescent="0.2">
      <c r="A10" s="4" t="s">
        <v>112</v>
      </c>
      <c r="B10" s="12"/>
    </row>
    <row r="11" spans="1:8" x14ac:dyDescent="0.2">
      <c r="A11" s="4"/>
      <c r="B11" s="7"/>
    </row>
    <row r="12" spans="1:8" x14ac:dyDescent="0.2">
      <c r="A12" s="85" t="s">
        <v>202</v>
      </c>
      <c r="B12" s="85"/>
      <c r="C12" s="85"/>
      <c r="D12" s="85"/>
    </row>
    <row r="13" spans="1:8" ht="13.5" thickBot="1" x14ac:dyDescent="0.25"/>
    <row r="14" spans="1:8" ht="45.75" thickBot="1" x14ac:dyDescent="0.3">
      <c r="A14" s="81" t="s">
        <v>101</v>
      </c>
      <c r="B14" s="82" t="s">
        <v>56</v>
      </c>
      <c r="C14" s="82" t="s">
        <v>6</v>
      </c>
      <c r="D14" s="82" t="s">
        <v>5</v>
      </c>
      <c r="E14" s="83" t="s">
        <v>100</v>
      </c>
      <c r="H14" s="4"/>
    </row>
    <row r="15" spans="1:8" ht="42.75" customHeight="1" x14ac:dyDescent="0.2">
      <c r="A15" s="145"/>
      <c r="B15" s="146"/>
      <c r="C15" s="147"/>
      <c r="D15" s="148"/>
      <c r="E15" s="68">
        <f t="shared" ref="E15:E25" si="0">(+D15*C15)</f>
        <v>0</v>
      </c>
    </row>
    <row r="16" spans="1:8" ht="42.75" customHeight="1" x14ac:dyDescent="0.2">
      <c r="A16" s="118"/>
      <c r="B16" s="119"/>
      <c r="C16" s="112"/>
      <c r="D16" s="121"/>
      <c r="E16" s="37">
        <f t="shared" si="0"/>
        <v>0</v>
      </c>
    </row>
    <row r="17" spans="1:8" ht="42.75" customHeight="1" x14ac:dyDescent="0.2">
      <c r="A17" s="118"/>
      <c r="B17" s="119"/>
      <c r="C17" s="112"/>
      <c r="D17" s="121"/>
      <c r="E17" s="37">
        <f t="shared" si="0"/>
        <v>0</v>
      </c>
    </row>
    <row r="18" spans="1:8" ht="42.75" customHeight="1" x14ac:dyDescent="0.2">
      <c r="A18" s="141"/>
      <c r="B18" s="119"/>
      <c r="C18" s="112"/>
      <c r="D18" s="121"/>
      <c r="E18" s="37">
        <f t="shared" si="0"/>
        <v>0</v>
      </c>
    </row>
    <row r="19" spans="1:8" ht="42.75" customHeight="1" x14ac:dyDescent="0.2">
      <c r="A19" s="141"/>
      <c r="B19" s="129"/>
      <c r="C19" s="112"/>
      <c r="D19" s="121"/>
      <c r="E19" s="37">
        <f t="shared" si="0"/>
        <v>0</v>
      </c>
    </row>
    <row r="20" spans="1:8" ht="42.75" customHeight="1" x14ac:dyDescent="0.2">
      <c r="A20" s="141"/>
      <c r="B20" s="129"/>
      <c r="C20" s="112"/>
      <c r="D20" s="121"/>
      <c r="E20" s="37">
        <f t="shared" si="0"/>
        <v>0</v>
      </c>
    </row>
    <row r="21" spans="1:8" ht="42.75" customHeight="1" x14ac:dyDescent="0.2">
      <c r="A21" s="141"/>
      <c r="B21" s="129"/>
      <c r="C21" s="112"/>
      <c r="D21" s="121"/>
      <c r="E21" s="37">
        <f t="shared" si="0"/>
        <v>0</v>
      </c>
    </row>
    <row r="22" spans="1:8" ht="42.75" customHeight="1" x14ac:dyDescent="0.2">
      <c r="A22" s="141"/>
      <c r="B22" s="12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thickBot="1" x14ac:dyDescent="0.25">
      <c r="A25" s="143"/>
      <c r="B25" s="131"/>
      <c r="C25" s="144"/>
      <c r="D25" s="122"/>
      <c r="E25" s="37">
        <f t="shared" si="0"/>
        <v>0</v>
      </c>
      <c r="H25" s="3"/>
    </row>
    <row r="26" spans="1:8" ht="26.25" customHeight="1" thickBot="1" x14ac:dyDescent="0.25">
      <c r="A26" s="36"/>
      <c r="D26" s="223" t="s">
        <v>165</v>
      </c>
      <c r="E26" s="38">
        <f>ROUND(SUM(E15:E25),2)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28"/>
  <sheetViews>
    <sheetView workbookViewId="0">
      <selection activeCell="B4" sqref="B4"/>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ITN-ECA-C13-CPA-FY22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61</v>
      </c>
      <c r="B8" s="314"/>
      <c r="C8" s="314"/>
      <c r="D8" s="314"/>
      <c r="E8" s="315"/>
    </row>
    <row r="9" spans="1:8" x14ac:dyDescent="0.2">
      <c r="A9" s="4"/>
      <c r="B9" s="4"/>
    </row>
    <row r="10" spans="1:8" x14ac:dyDescent="0.2">
      <c r="A10" s="4" t="s">
        <v>62</v>
      </c>
      <c r="B10" s="12"/>
    </row>
    <row r="11" spans="1:8" x14ac:dyDescent="0.2">
      <c r="A11" s="9" t="s">
        <v>63</v>
      </c>
      <c r="B11" s="7"/>
    </row>
    <row r="12" spans="1:8" x14ac:dyDescent="0.2">
      <c r="A12" s="206" t="s">
        <v>221</v>
      </c>
      <c r="B12" s="8"/>
      <c r="C12" s="8"/>
    </row>
    <row r="13" spans="1:8" x14ac:dyDescent="0.2">
      <c r="A13" s="4"/>
      <c r="B13" s="8"/>
      <c r="C13" s="8"/>
    </row>
    <row r="14" spans="1:8" x14ac:dyDescent="0.2">
      <c r="A14" s="85" t="s">
        <v>202</v>
      </c>
      <c r="B14" s="8"/>
      <c r="C14" s="8"/>
    </row>
    <row r="15" spans="1:8" ht="13.5" thickBot="1" x14ac:dyDescent="0.25"/>
    <row r="16" spans="1:8" ht="45.75" thickBot="1" x14ac:dyDescent="0.3">
      <c r="A16" s="81" t="s">
        <v>101</v>
      </c>
      <c r="B16" s="82" t="s">
        <v>56</v>
      </c>
      <c r="C16" s="82" t="s">
        <v>6</v>
      </c>
      <c r="D16" s="82" t="s">
        <v>5</v>
      </c>
      <c r="E16" s="83" t="s">
        <v>100</v>
      </c>
      <c r="H16" s="4"/>
    </row>
    <row r="17" spans="1:8" ht="42.75" customHeight="1" x14ac:dyDescent="0.2">
      <c r="A17" s="145"/>
      <c r="B17" s="146"/>
      <c r="C17" s="147"/>
      <c r="D17" s="148"/>
      <c r="E17" s="68">
        <f>(+D17*C17)</f>
        <v>0</v>
      </c>
    </row>
    <row r="18" spans="1:8" ht="42.75" customHeight="1" x14ac:dyDescent="0.2">
      <c r="A18" s="118"/>
      <c r="B18" s="119"/>
      <c r="C18" s="112"/>
      <c r="D18" s="121"/>
      <c r="E18" s="37">
        <f>(+D18*C18)</f>
        <v>0</v>
      </c>
    </row>
    <row r="19" spans="1:8" ht="42.75" customHeight="1" x14ac:dyDescent="0.2">
      <c r="A19" s="118"/>
      <c r="B19" s="119"/>
      <c r="C19" s="112"/>
      <c r="D19" s="121"/>
      <c r="E19" s="37">
        <f t="shared" ref="E19:E27" si="0">(+D19*C19)</f>
        <v>0</v>
      </c>
    </row>
    <row r="20" spans="1:8" ht="42.75" customHeight="1" x14ac:dyDescent="0.2">
      <c r="A20" s="141"/>
      <c r="B20" s="119"/>
      <c r="C20" s="112"/>
      <c r="D20" s="121"/>
      <c r="E20" s="37">
        <f t="shared" si="0"/>
        <v>0</v>
      </c>
    </row>
    <row r="21" spans="1:8" ht="42.75" customHeight="1" x14ac:dyDescent="0.2">
      <c r="A21" s="141"/>
      <c r="B21" s="129"/>
      <c r="C21" s="112"/>
      <c r="D21" s="121"/>
      <c r="E21" s="37">
        <f t="shared" si="0"/>
        <v>0</v>
      </c>
    </row>
    <row r="22" spans="1:8" ht="42.75" customHeight="1" x14ac:dyDescent="0.2">
      <c r="A22" s="141"/>
      <c r="B22" s="12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x14ac:dyDescent="0.2">
      <c r="A25" s="141"/>
      <c r="B25" s="129"/>
      <c r="C25" s="112"/>
      <c r="D25" s="121"/>
      <c r="E25" s="37">
        <f t="shared" si="0"/>
        <v>0</v>
      </c>
    </row>
    <row r="26" spans="1:8" ht="42.75" customHeight="1" x14ac:dyDescent="0.2">
      <c r="A26" s="141"/>
      <c r="B26" s="129"/>
      <c r="C26" s="112"/>
      <c r="D26" s="121"/>
      <c r="E26" s="37">
        <f t="shared" si="0"/>
        <v>0</v>
      </c>
    </row>
    <row r="27" spans="1:8" ht="42.75" customHeight="1" thickBot="1" x14ac:dyDescent="0.25">
      <c r="A27" s="143"/>
      <c r="B27" s="131"/>
      <c r="C27" s="144"/>
      <c r="D27" s="122"/>
      <c r="E27" s="69">
        <f t="shared" si="0"/>
        <v>0</v>
      </c>
      <c r="H27" s="3"/>
    </row>
    <row r="28" spans="1:8" ht="26.25" customHeight="1" thickBot="1" x14ac:dyDescent="0.25">
      <c r="A28" s="36"/>
      <c r="D28" s="223" t="s">
        <v>165</v>
      </c>
      <c r="E28" s="222">
        <f>ROUND(SUM(E17:E27),2)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8"/>
  <sheetViews>
    <sheetView workbookViewId="0">
      <selection activeCell="B4" sqref="B4"/>
    </sheetView>
  </sheetViews>
  <sheetFormatPr defaultRowHeight="12.75" x14ac:dyDescent="0.2"/>
  <cols>
    <col min="1" max="1" width="16.28515625" customWidth="1"/>
    <col min="2" max="2" width="39.7109375" customWidth="1"/>
    <col min="3" max="3" width="12" bestFit="1" customWidth="1"/>
    <col min="4" max="4" width="11.42578125" customWidth="1"/>
    <col min="5" max="5" width="18.140625" customWidth="1"/>
  </cols>
  <sheetData>
    <row r="1" spans="1:8" x14ac:dyDescent="0.2">
      <c r="E1" s="3">
        <f>'Program Annual Budget'!$D$7</f>
        <v>0</v>
      </c>
    </row>
    <row r="2" spans="1:8" x14ac:dyDescent="0.2">
      <c r="E2" s="3">
        <f>'Program Annual Budget'!$D$8</f>
        <v>0</v>
      </c>
    </row>
    <row r="3" spans="1:8" x14ac:dyDescent="0.2">
      <c r="E3" s="3" t="str">
        <f>'Program Annual Budget'!$D$9</f>
        <v>ITN-ECA-C13-CPA-FY22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183</v>
      </c>
      <c r="B8" s="314"/>
      <c r="C8" s="314"/>
      <c r="D8" s="314"/>
      <c r="E8" s="315"/>
    </row>
    <row r="9" spans="1:8" x14ac:dyDescent="0.2">
      <c r="A9" s="4"/>
      <c r="B9" s="4"/>
    </row>
    <row r="10" spans="1:8" x14ac:dyDescent="0.2">
      <c r="A10" s="96" t="s">
        <v>222</v>
      </c>
      <c r="B10" s="12"/>
    </row>
    <row r="11" spans="1:8" x14ac:dyDescent="0.2">
      <c r="A11" s="96" t="s">
        <v>272</v>
      </c>
      <c r="B11" s="7"/>
      <c r="C11" s="8"/>
      <c r="D11" s="8"/>
      <c r="E11" s="8"/>
    </row>
    <row r="12" spans="1:8" x14ac:dyDescent="0.2">
      <c r="A12" s="96" t="s">
        <v>223</v>
      </c>
      <c r="B12" s="7"/>
    </row>
    <row r="13" spans="1:8" x14ac:dyDescent="0.2">
      <c r="A13" s="96"/>
      <c r="B13" s="7"/>
    </row>
    <row r="14" spans="1:8" x14ac:dyDescent="0.2">
      <c r="A14" s="85" t="s">
        <v>202</v>
      </c>
    </row>
    <row r="15" spans="1:8" ht="13.5" thickBot="1" x14ac:dyDescent="0.25"/>
    <row r="16" spans="1:8" ht="45.75" thickBot="1" x14ac:dyDescent="0.3">
      <c r="A16" s="81" t="s">
        <v>101</v>
      </c>
      <c r="B16" s="82" t="s">
        <v>56</v>
      </c>
      <c r="C16" s="82" t="s">
        <v>4</v>
      </c>
      <c r="D16" s="82" t="s">
        <v>3</v>
      </c>
      <c r="E16" s="83" t="s">
        <v>100</v>
      </c>
      <c r="H16" s="4"/>
    </row>
    <row r="17" spans="1:8" ht="42.75" customHeight="1" x14ac:dyDescent="0.2">
      <c r="A17" s="145"/>
      <c r="B17" s="146"/>
      <c r="C17" s="149"/>
      <c r="D17" s="224"/>
      <c r="E17" s="68">
        <f>+D17*C17</f>
        <v>0</v>
      </c>
    </row>
    <row r="18" spans="1:8" ht="42.75" customHeight="1" x14ac:dyDescent="0.2">
      <c r="A18" s="118"/>
      <c r="B18" s="119"/>
      <c r="C18" s="150"/>
      <c r="D18" s="121"/>
      <c r="E18" s="37">
        <f>(+D18*C18)</f>
        <v>0</v>
      </c>
    </row>
    <row r="19" spans="1:8" ht="42.75" customHeight="1" x14ac:dyDescent="0.2">
      <c r="A19" s="118"/>
      <c r="B19" s="119"/>
      <c r="C19" s="150"/>
      <c r="D19" s="121"/>
      <c r="E19" s="37">
        <f t="shared" ref="E19:E27" si="0">(+D19*C19)</f>
        <v>0</v>
      </c>
    </row>
    <row r="20" spans="1:8" ht="42.75" customHeight="1" x14ac:dyDescent="0.2">
      <c r="A20" s="141"/>
      <c r="B20" s="123"/>
      <c r="C20" s="150"/>
      <c r="D20" s="121"/>
      <c r="E20" s="37">
        <f t="shared" si="0"/>
        <v>0</v>
      </c>
    </row>
    <row r="21" spans="1:8" ht="42.75" customHeight="1" x14ac:dyDescent="0.2">
      <c r="A21" s="141"/>
      <c r="B21" s="123"/>
      <c r="C21" s="150"/>
      <c r="D21" s="121"/>
      <c r="E21" s="37">
        <f t="shared" si="0"/>
        <v>0</v>
      </c>
    </row>
    <row r="22" spans="1:8" ht="42.75" customHeight="1" x14ac:dyDescent="0.2">
      <c r="A22" s="141"/>
      <c r="B22" s="123"/>
      <c r="C22" s="150"/>
      <c r="D22" s="121"/>
      <c r="E22" s="37">
        <f t="shared" si="0"/>
        <v>0</v>
      </c>
    </row>
    <row r="23" spans="1:8" ht="42.75" customHeight="1" x14ac:dyDescent="0.2">
      <c r="A23" s="141"/>
      <c r="B23" s="123"/>
      <c r="C23" s="150"/>
      <c r="D23" s="121"/>
      <c r="E23" s="37">
        <f t="shared" si="0"/>
        <v>0</v>
      </c>
    </row>
    <row r="24" spans="1:8" ht="42.75" customHeight="1" x14ac:dyDescent="0.2">
      <c r="A24" s="141"/>
      <c r="B24" s="129"/>
      <c r="C24" s="150"/>
      <c r="D24" s="121"/>
      <c r="E24" s="37">
        <f t="shared" si="0"/>
        <v>0</v>
      </c>
    </row>
    <row r="25" spans="1:8" ht="42.75" customHeight="1" x14ac:dyDescent="0.2">
      <c r="A25" s="141"/>
      <c r="B25" s="129"/>
      <c r="C25" s="150"/>
      <c r="D25" s="121"/>
      <c r="E25" s="37">
        <f t="shared" si="0"/>
        <v>0</v>
      </c>
    </row>
    <row r="26" spans="1:8" ht="42.75" customHeight="1" x14ac:dyDescent="0.2">
      <c r="A26" s="141"/>
      <c r="B26" s="129"/>
      <c r="C26" s="150"/>
      <c r="D26" s="121"/>
      <c r="E26" s="37">
        <f t="shared" si="0"/>
        <v>0</v>
      </c>
    </row>
    <row r="27" spans="1:8" ht="42.75" customHeight="1" thickBot="1" x14ac:dyDescent="0.25">
      <c r="A27" s="143"/>
      <c r="B27" s="131"/>
      <c r="C27" s="151"/>
      <c r="D27" s="122"/>
      <c r="E27" s="69">
        <f t="shared" si="0"/>
        <v>0</v>
      </c>
      <c r="H27" s="3"/>
    </row>
    <row r="28" spans="1:8" ht="26.25" customHeight="1" thickBot="1" x14ac:dyDescent="0.25">
      <c r="A28" s="36"/>
      <c r="D28" s="223" t="s">
        <v>165</v>
      </c>
      <c r="E28" s="222">
        <f>ROUND(SUM(E17:E27),2)</f>
        <v>0</v>
      </c>
    </row>
  </sheetData>
  <sheetProtection password="DBEE" sheet="1" objects="1" scenarios="1"/>
  <mergeCells count="1">
    <mergeCell ref="A8:E8"/>
  </mergeCells>
  <pageMargins left="0.73" right="0.3" top="0.27" bottom="0.26" header="0.3" footer="0.3"/>
  <pageSetup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9"/>
  <sheetViews>
    <sheetView workbookViewId="0">
      <selection activeCell="M12" sqref="M12"/>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ITN-ECA-C13-CPA-FY22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76</v>
      </c>
      <c r="B8" s="314"/>
      <c r="C8" s="314"/>
      <c r="D8" s="314"/>
      <c r="E8" s="315"/>
    </row>
    <row r="9" spans="1:8" x14ac:dyDescent="0.2">
      <c r="A9" s="4"/>
      <c r="B9" s="4"/>
    </row>
    <row r="10" spans="1:8" x14ac:dyDescent="0.2">
      <c r="A10" s="4" t="s">
        <v>77</v>
      </c>
      <c r="B10" s="12"/>
    </row>
    <row r="11" spans="1:8" x14ac:dyDescent="0.2">
      <c r="A11" s="96" t="s">
        <v>225</v>
      </c>
      <c r="B11" s="7"/>
    </row>
    <row r="12" spans="1:8" x14ac:dyDescent="0.2">
      <c r="A12" s="85" t="s">
        <v>202</v>
      </c>
    </row>
    <row r="13" spans="1:8" ht="13.5" thickBot="1" x14ac:dyDescent="0.25"/>
    <row r="14" spans="1:8" ht="45" x14ac:dyDescent="0.25">
      <c r="A14" s="81" t="s">
        <v>101</v>
      </c>
      <c r="B14" s="82" t="s">
        <v>56</v>
      </c>
      <c r="C14" s="82" t="s">
        <v>6</v>
      </c>
      <c r="D14" s="82" t="s">
        <v>5</v>
      </c>
      <c r="E14" s="83" t="s">
        <v>100</v>
      </c>
      <c r="H14" s="4"/>
    </row>
    <row r="15" spans="1:8" ht="21.75" customHeight="1" x14ac:dyDescent="0.2">
      <c r="A15" s="97" t="s">
        <v>113</v>
      </c>
      <c r="B15" s="79"/>
      <c r="C15" s="80"/>
      <c r="D15" s="84"/>
      <c r="E15" s="98"/>
    </row>
    <row r="16" spans="1:8" ht="37.5" customHeight="1" x14ac:dyDescent="0.2">
      <c r="A16" s="135"/>
      <c r="B16" s="136"/>
      <c r="C16" s="116"/>
      <c r="D16" s="117"/>
      <c r="E16" s="43">
        <f>(+D16*C16)</f>
        <v>0</v>
      </c>
    </row>
    <row r="17" spans="1:8" ht="37.5" customHeight="1" x14ac:dyDescent="0.2">
      <c r="A17" s="118"/>
      <c r="B17" s="119"/>
      <c r="C17" s="112"/>
      <c r="D17" s="121"/>
      <c r="E17" s="43">
        <f t="shared" ref="E17:E28" si="0">(+D17*C17)</f>
        <v>0</v>
      </c>
    </row>
    <row r="18" spans="1:8" ht="37.5" customHeight="1" x14ac:dyDescent="0.2">
      <c r="A18" s="118"/>
      <c r="B18" s="119"/>
      <c r="C18" s="112"/>
      <c r="D18" s="121"/>
      <c r="E18" s="43">
        <f t="shared" si="0"/>
        <v>0</v>
      </c>
    </row>
    <row r="19" spans="1:8" ht="37.5" customHeight="1" x14ac:dyDescent="0.2">
      <c r="A19" s="137"/>
      <c r="B19" s="138"/>
      <c r="C19" s="139"/>
      <c r="D19" s="140"/>
      <c r="E19" s="43">
        <f t="shared" si="0"/>
        <v>0</v>
      </c>
    </row>
    <row r="20" spans="1:8" ht="21.75" customHeight="1" x14ac:dyDescent="0.2">
      <c r="A20" s="97" t="s">
        <v>114</v>
      </c>
      <c r="B20" s="79"/>
      <c r="C20" s="80"/>
      <c r="D20" s="84"/>
      <c r="E20" s="98"/>
    </row>
    <row r="21" spans="1:8" ht="37.5" customHeight="1" x14ac:dyDescent="0.2">
      <c r="A21" s="114"/>
      <c r="B21" s="124"/>
      <c r="C21" s="116"/>
      <c r="D21" s="117"/>
      <c r="E21" s="43">
        <f t="shared" si="0"/>
        <v>0</v>
      </c>
    </row>
    <row r="22" spans="1:8" ht="37.5" customHeight="1" x14ac:dyDescent="0.2">
      <c r="A22" s="141"/>
      <c r="B22" s="119"/>
      <c r="C22" s="112"/>
      <c r="D22" s="121"/>
      <c r="E22" s="43">
        <f t="shared" si="0"/>
        <v>0</v>
      </c>
    </row>
    <row r="23" spans="1:8" ht="37.5" customHeight="1" x14ac:dyDescent="0.2">
      <c r="A23" s="141"/>
      <c r="B23" s="119"/>
      <c r="C23" s="112"/>
      <c r="D23" s="121"/>
      <c r="E23" s="43">
        <f t="shared" si="0"/>
        <v>0</v>
      </c>
    </row>
    <row r="24" spans="1:8" ht="37.5" customHeight="1" x14ac:dyDescent="0.2">
      <c r="A24" s="141"/>
      <c r="B24" s="119"/>
      <c r="C24" s="112"/>
      <c r="D24" s="121"/>
      <c r="E24" s="43">
        <f t="shared" si="0"/>
        <v>0</v>
      </c>
    </row>
    <row r="25" spans="1:8" ht="37.5" customHeight="1" x14ac:dyDescent="0.2">
      <c r="A25" s="141"/>
      <c r="B25" s="129"/>
      <c r="C25" s="112"/>
      <c r="D25" s="121"/>
      <c r="E25" s="43">
        <f t="shared" si="0"/>
        <v>0</v>
      </c>
    </row>
    <row r="26" spans="1:8" ht="37.5" customHeight="1" x14ac:dyDescent="0.2">
      <c r="A26" s="118"/>
      <c r="B26" s="129"/>
      <c r="C26" s="112"/>
      <c r="D26" s="121"/>
      <c r="E26" s="43">
        <f t="shared" si="0"/>
        <v>0</v>
      </c>
    </row>
    <row r="27" spans="1:8" ht="37.5" customHeight="1" x14ac:dyDescent="0.2">
      <c r="A27" s="141"/>
      <c r="B27" s="129"/>
      <c r="C27" s="112"/>
      <c r="D27" s="121"/>
      <c r="E27" s="43">
        <f t="shared" si="0"/>
        <v>0</v>
      </c>
    </row>
    <row r="28" spans="1:8" ht="37.5" customHeight="1" thickBot="1" x14ac:dyDescent="0.25">
      <c r="A28" s="143"/>
      <c r="B28" s="131"/>
      <c r="C28" s="144"/>
      <c r="D28" s="122"/>
      <c r="E28" s="207">
        <f t="shared" si="0"/>
        <v>0</v>
      </c>
      <c r="H28" s="3"/>
    </row>
    <row r="29" spans="1:8" ht="26.25" customHeight="1" thickBot="1" x14ac:dyDescent="0.25">
      <c r="A29" s="36"/>
      <c r="D29" s="223" t="s">
        <v>165</v>
      </c>
      <c r="E29" s="222">
        <f>ROUND(SUM(E16:E28),2)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27"/>
  <sheetViews>
    <sheetView workbookViewId="0">
      <selection activeCell="B3" sqref="B3"/>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ITN-ECA-C13-CPA-FY22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78</v>
      </c>
      <c r="B8" s="314"/>
      <c r="C8" s="314"/>
      <c r="D8" s="314"/>
      <c r="E8" s="315"/>
    </row>
    <row r="9" spans="1:8" x14ac:dyDescent="0.2">
      <c r="A9" s="4"/>
      <c r="B9" s="4"/>
    </row>
    <row r="10" spans="1:8" x14ac:dyDescent="0.2">
      <c r="A10" s="96" t="s">
        <v>186</v>
      </c>
      <c r="B10" s="12"/>
    </row>
    <row r="11" spans="1:8" x14ac:dyDescent="0.2">
      <c r="A11" s="177" t="s">
        <v>185</v>
      </c>
      <c r="B11" s="7"/>
    </row>
    <row r="12" spans="1:8" x14ac:dyDescent="0.2">
      <c r="A12" s="12"/>
      <c r="B12" s="7"/>
    </row>
    <row r="13" spans="1:8" x14ac:dyDescent="0.2">
      <c r="A13" s="85" t="s">
        <v>202</v>
      </c>
    </row>
    <row r="14" spans="1:8" ht="13.5" thickBot="1" x14ac:dyDescent="0.25"/>
    <row r="15" spans="1:8" ht="45.75" thickBot="1" x14ac:dyDescent="0.3">
      <c r="A15" s="81" t="s">
        <v>101</v>
      </c>
      <c r="B15" s="82" t="s">
        <v>56</v>
      </c>
      <c r="C15" s="82" t="s">
        <v>6</v>
      </c>
      <c r="D15" s="82" t="s">
        <v>5</v>
      </c>
      <c r="E15" s="83" t="s">
        <v>100</v>
      </c>
      <c r="H15" s="4"/>
    </row>
    <row r="16" spans="1:8" ht="42.75" customHeight="1" x14ac:dyDescent="0.2">
      <c r="A16" s="145"/>
      <c r="B16" s="146"/>
      <c r="C16" s="147"/>
      <c r="D16" s="148"/>
      <c r="E16" s="68">
        <f>(+D16*C16)</f>
        <v>0</v>
      </c>
    </row>
    <row r="17" spans="1:8" ht="42.75" customHeight="1" x14ac:dyDescent="0.2">
      <c r="A17" s="118"/>
      <c r="B17" s="119"/>
      <c r="C17" s="112"/>
      <c r="D17" s="121"/>
      <c r="E17" s="37">
        <f>(+D17*C17)</f>
        <v>0</v>
      </c>
    </row>
    <row r="18" spans="1:8" ht="42.75" customHeight="1" x14ac:dyDescent="0.2">
      <c r="A18" s="118"/>
      <c r="B18" s="119"/>
      <c r="C18" s="112"/>
      <c r="D18" s="121"/>
      <c r="E18" s="37">
        <f t="shared" ref="E18:E26" si="0">(+D18*C18)</f>
        <v>0</v>
      </c>
    </row>
    <row r="19" spans="1:8" ht="42.75" customHeight="1" x14ac:dyDescent="0.2">
      <c r="A19" s="141"/>
      <c r="B19" s="119"/>
      <c r="C19" s="112"/>
      <c r="D19" s="121"/>
      <c r="E19" s="37">
        <f t="shared" si="0"/>
        <v>0</v>
      </c>
    </row>
    <row r="20" spans="1:8" ht="42.75" customHeight="1" x14ac:dyDescent="0.2">
      <c r="A20" s="141"/>
      <c r="B20" s="119"/>
      <c r="C20" s="112"/>
      <c r="D20" s="121"/>
      <c r="E20" s="37">
        <f t="shared" si="0"/>
        <v>0</v>
      </c>
    </row>
    <row r="21" spans="1:8" ht="42.75" customHeight="1" x14ac:dyDescent="0.2">
      <c r="A21" s="141"/>
      <c r="B21" s="119"/>
      <c r="C21" s="112"/>
      <c r="D21" s="121"/>
      <c r="E21" s="37">
        <f t="shared" si="0"/>
        <v>0</v>
      </c>
    </row>
    <row r="22" spans="1:8" ht="42.75" customHeight="1" x14ac:dyDescent="0.2">
      <c r="A22" s="141"/>
      <c r="B22" s="11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x14ac:dyDescent="0.2">
      <c r="A25" s="141"/>
      <c r="B25" s="129"/>
      <c r="C25" s="112"/>
      <c r="D25" s="121"/>
      <c r="E25" s="37">
        <f t="shared" si="0"/>
        <v>0</v>
      </c>
    </row>
    <row r="26" spans="1:8" ht="42.75" customHeight="1" thickBot="1" x14ac:dyDescent="0.25">
      <c r="A26" s="143"/>
      <c r="B26" s="131"/>
      <c r="C26" s="144"/>
      <c r="D26" s="122"/>
      <c r="E26" s="69">
        <f t="shared" si="0"/>
        <v>0</v>
      </c>
      <c r="H26" s="3"/>
    </row>
    <row r="27" spans="1:8" ht="26.25" customHeight="1" thickBot="1" x14ac:dyDescent="0.25">
      <c r="A27" s="36"/>
      <c r="D27" s="100" t="s">
        <v>165</v>
      </c>
      <c r="E27" s="222">
        <f>ROUND(SUM(E16:E26),2)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27"/>
  <sheetViews>
    <sheetView workbookViewId="0">
      <selection activeCell="Q5" sqref="Q5"/>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ITN-ECA-C13-CPA-FY22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79</v>
      </c>
      <c r="B8" s="314"/>
      <c r="C8" s="314"/>
      <c r="D8" s="314"/>
      <c r="E8" s="315"/>
    </row>
    <row r="9" spans="1:8" x14ac:dyDescent="0.2">
      <c r="A9" s="4"/>
      <c r="B9" s="4"/>
    </row>
    <row r="10" spans="1:8" x14ac:dyDescent="0.2">
      <c r="A10" s="4" t="s">
        <v>80</v>
      </c>
      <c r="B10" s="12"/>
    </row>
    <row r="11" spans="1:8" x14ac:dyDescent="0.2">
      <c r="A11" s="103" t="s">
        <v>139</v>
      </c>
      <c r="B11" s="102"/>
      <c r="C11" s="8"/>
      <c r="D11" s="8"/>
      <c r="E11" s="8"/>
    </row>
    <row r="12" spans="1:8" x14ac:dyDescent="0.2">
      <c r="A12" s="103" t="s">
        <v>181</v>
      </c>
      <c r="B12" s="8"/>
      <c r="C12" s="8"/>
      <c r="D12" s="8"/>
      <c r="E12" s="8"/>
    </row>
    <row r="13" spans="1:8" x14ac:dyDescent="0.2">
      <c r="A13" s="96" t="s">
        <v>182</v>
      </c>
    </row>
    <row r="14" spans="1:8" ht="13.5" thickBot="1" x14ac:dyDescent="0.25">
      <c r="A14" s="96"/>
    </row>
    <row r="15" spans="1:8" ht="45.75" thickBot="1" x14ac:dyDescent="0.3">
      <c r="A15" s="81" t="s">
        <v>101</v>
      </c>
      <c r="B15" s="82" t="s">
        <v>56</v>
      </c>
      <c r="C15" s="82" t="s">
        <v>6</v>
      </c>
      <c r="D15" s="82" t="s">
        <v>5</v>
      </c>
      <c r="E15" s="83" t="s">
        <v>100</v>
      </c>
      <c r="H15" s="4"/>
    </row>
    <row r="16" spans="1:8" ht="42.75" customHeight="1" x14ac:dyDescent="0.2">
      <c r="A16" s="145"/>
      <c r="B16" s="146"/>
      <c r="C16" s="147"/>
      <c r="D16" s="148"/>
      <c r="E16" s="68">
        <f>(+D16*C16)</f>
        <v>0</v>
      </c>
    </row>
    <row r="17" spans="1:8" ht="42.75" customHeight="1" x14ac:dyDescent="0.2">
      <c r="A17" s="118"/>
      <c r="B17" s="123"/>
      <c r="C17" s="112"/>
      <c r="D17" s="121"/>
      <c r="E17" s="37">
        <f>(+D17*C17)</f>
        <v>0</v>
      </c>
    </row>
    <row r="18" spans="1:8" ht="42.75" customHeight="1" x14ac:dyDescent="0.2">
      <c r="A18" s="118"/>
      <c r="B18" s="119"/>
      <c r="C18" s="112"/>
      <c r="D18" s="121"/>
      <c r="E18" s="37">
        <f t="shared" ref="E18:E26" si="0">(+D18*C18)</f>
        <v>0</v>
      </c>
    </row>
    <row r="19" spans="1:8" ht="42.75" customHeight="1" x14ac:dyDescent="0.2">
      <c r="A19" s="141"/>
      <c r="B19" s="119"/>
      <c r="C19" s="112"/>
      <c r="D19" s="121"/>
      <c r="E19" s="37">
        <f t="shared" si="0"/>
        <v>0</v>
      </c>
    </row>
    <row r="20" spans="1:8" ht="42.75" customHeight="1" x14ac:dyDescent="0.2">
      <c r="A20" s="141"/>
      <c r="B20" s="119"/>
      <c r="C20" s="112"/>
      <c r="D20" s="121"/>
      <c r="E20" s="37">
        <f t="shared" si="0"/>
        <v>0</v>
      </c>
    </row>
    <row r="21" spans="1:8" ht="42.75" customHeight="1" x14ac:dyDescent="0.2">
      <c r="A21" s="141"/>
      <c r="B21" s="129"/>
      <c r="C21" s="112"/>
      <c r="D21" s="121"/>
      <c r="E21" s="37">
        <f t="shared" si="0"/>
        <v>0</v>
      </c>
    </row>
    <row r="22" spans="1:8" ht="42.75" customHeight="1" x14ac:dyDescent="0.2">
      <c r="A22" s="141"/>
      <c r="B22" s="12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x14ac:dyDescent="0.2">
      <c r="A25" s="141"/>
      <c r="B25" s="129"/>
      <c r="C25" s="112"/>
      <c r="D25" s="121"/>
      <c r="E25" s="37">
        <f t="shared" si="0"/>
        <v>0</v>
      </c>
    </row>
    <row r="26" spans="1:8" ht="42.75" customHeight="1" thickBot="1" x14ac:dyDescent="0.25">
      <c r="A26" s="143"/>
      <c r="B26" s="131"/>
      <c r="C26" s="144"/>
      <c r="D26" s="122"/>
      <c r="E26" s="69">
        <f t="shared" si="0"/>
        <v>0</v>
      </c>
      <c r="H26" s="3"/>
    </row>
    <row r="27" spans="1:8" ht="26.25" customHeight="1" thickBot="1" x14ac:dyDescent="0.25">
      <c r="A27" s="36"/>
      <c r="D27" s="223" t="s">
        <v>165</v>
      </c>
      <c r="E27" s="222">
        <f>ROUND(SUM(E16:E26),2)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42"/>
  <sheetViews>
    <sheetView workbookViewId="0">
      <selection activeCell="P21" sqref="P21"/>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5" x14ac:dyDescent="0.2">
      <c r="E1" s="3">
        <f>'Program Annual Budget'!$D$7</f>
        <v>0</v>
      </c>
    </row>
    <row r="2" spans="1:5" x14ac:dyDescent="0.2">
      <c r="E2" s="3">
        <f>'Program Annual Budget'!$D$8</f>
        <v>0</v>
      </c>
    </row>
    <row r="3" spans="1:5" x14ac:dyDescent="0.2">
      <c r="E3" s="3" t="str">
        <f>'Program Annual Budget'!$D$9</f>
        <v>ITN-ECA-C13-CPA-FY22</v>
      </c>
    </row>
    <row r="5" spans="1:5" x14ac:dyDescent="0.2">
      <c r="E5" s="3" t="str">
        <f>"Budget Version - "&amp;'Program Annual Budget'!$G$10</f>
        <v>Budget Version - Original</v>
      </c>
    </row>
    <row r="6" spans="1:5" x14ac:dyDescent="0.2">
      <c r="E6" s="35">
        <f>'Program Annual Budget'!$H$10</f>
        <v>0</v>
      </c>
    </row>
    <row r="7" spans="1:5" ht="13.5" thickBot="1" x14ac:dyDescent="0.25"/>
    <row r="8" spans="1:5" ht="21" thickBot="1" x14ac:dyDescent="0.35">
      <c r="A8" s="313" t="s">
        <v>82</v>
      </c>
      <c r="B8" s="314"/>
      <c r="C8" s="314"/>
      <c r="D8" s="314"/>
      <c r="E8" s="315"/>
    </row>
    <row r="9" spans="1:5" x14ac:dyDescent="0.2">
      <c r="A9" s="4"/>
      <c r="B9" s="4"/>
    </row>
    <row r="10" spans="1:5" x14ac:dyDescent="0.2">
      <c r="A10" s="4" t="s">
        <v>81</v>
      </c>
    </row>
    <row r="11" spans="1:5" x14ac:dyDescent="0.2">
      <c r="A11" s="96" t="s">
        <v>140</v>
      </c>
    </row>
    <row r="12" spans="1:5" x14ac:dyDescent="0.2">
      <c r="A12" t="s">
        <v>88</v>
      </c>
    </row>
    <row r="14" spans="1:5" x14ac:dyDescent="0.2">
      <c r="A14" s="86" t="s">
        <v>115</v>
      </c>
      <c r="B14" s="96" t="s">
        <v>190</v>
      </c>
    </row>
    <row r="15" spans="1:5" x14ac:dyDescent="0.2">
      <c r="A15" s="86" t="s">
        <v>115</v>
      </c>
      <c r="B15" t="s">
        <v>83</v>
      </c>
    </row>
    <row r="16" spans="1:5" x14ac:dyDescent="0.2">
      <c r="A16" s="86" t="s">
        <v>115</v>
      </c>
      <c r="B16" t="s">
        <v>84</v>
      </c>
    </row>
    <row r="17" spans="1:8" x14ac:dyDescent="0.2">
      <c r="A17" s="86" t="s">
        <v>115</v>
      </c>
      <c r="B17" s="96" t="s">
        <v>191</v>
      </c>
    </row>
    <row r="18" spans="1:8" x14ac:dyDescent="0.2">
      <c r="A18" s="86" t="s">
        <v>115</v>
      </c>
      <c r="B18" t="s">
        <v>189</v>
      </c>
    </row>
    <row r="19" spans="1:8" x14ac:dyDescent="0.2">
      <c r="A19" s="86" t="s">
        <v>115</v>
      </c>
      <c r="B19" s="96" t="s">
        <v>266</v>
      </c>
    </row>
    <row r="20" spans="1:8" x14ac:dyDescent="0.2">
      <c r="A20" s="86" t="s">
        <v>115</v>
      </c>
      <c r="B20" s="96" t="s">
        <v>267</v>
      </c>
    </row>
    <row r="21" spans="1:8" x14ac:dyDescent="0.2">
      <c r="A21" s="86" t="s">
        <v>115</v>
      </c>
      <c r="B21" t="s">
        <v>85</v>
      </c>
    </row>
    <row r="22" spans="1:8" x14ac:dyDescent="0.2">
      <c r="A22" s="86" t="s">
        <v>115</v>
      </c>
      <c r="B22" t="s">
        <v>86</v>
      </c>
    </row>
    <row r="23" spans="1:8" x14ac:dyDescent="0.2">
      <c r="A23" s="86" t="s">
        <v>115</v>
      </c>
      <c r="B23" s="96" t="s">
        <v>224</v>
      </c>
    </row>
    <row r="24" spans="1:8" x14ac:dyDescent="0.2">
      <c r="A24" s="86" t="s">
        <v>115</v>
      </c>
      <c r="B24" s="96" t="s">
        <v>187</v>
      </c>
    </row>
    <row r="25" spans="1:8" x14ac:dyDescent="0.2">
      <c r="A25" s="86" t="s">
        <v>115</v>
      </c>
      <c r="B25" s="316" t="s">
        <v>87</v>
      </c>
      <c r="C25" s="316"/>
      <c r="D25" s="316"/>
      <c r="E25" s="316"/>
    </row>
    <row r="26" spans="1:8" x14ac:dyDescent="0.2">
      <c r="A26" s="86" t="s">
        <v>115</v>
      </c>
      <c r="B26" s="96" t="s">
        <v>188</v>
      </c>
    </row>
    <row r="27" spans="1:8" x14ac:dyDescent="0.2">
      <c r="B27" s="96" t="s">
        <v>141</v>
      </c>
    </row>
    <row r="28" spans="1:8" ht="13.5" thickBot="1" x14ac:dyDescent="0.25"/>
    <row r="29" spans="1:8" ht="45.75" thickBot="1" x14ac:dyDescent="0.3">
      <c r="A29" s="81" t="s">
        <v>101</v>
      </c>
      <c r="B29" s="82" t="s">
        <v>56</v>
      </c>
      <c r="C29" s="82" t="s">
        <v>6</v>
      </c>
      <c r="D29" s="82" t="s">
        <v>5</v>
      </c>
      <c r="E29" s="83" t="s">
        <v>100</v>
      </c>
      <c r="H29" s="4"/>
    </row>
    <row r="30" spans="1:8" ht="24.75" customHeight="1" x14ac:dyDescent="0.2">
      <c r="A30" s="284" t="s">
        <v>313</v>
      </c>
      <c r="B30" s="152"/>
      <c r="C30" s="147"/>
      <c r="D30" s="148"/>
      <c r="E30" s="68">
        <f>(+D30*C30)</f>
        <v>0</v>
      </c>
    </row>
    <row r="31" spans="1:8" ht="24.75" customHeight="1" x14ac:dyDescent="0.2">
      <c r="A31" s="118"/>
      <c r="B31" s="119"/>
      <c r="C31" s="112"/>
      <c r="D31" s="121"/>
      <c r="E31" s="37">
        <f>(+D31*C31)</f>
        <v>0</v>
      </c>
    </row>
    <row r="32" spans="1:8" ht="24.75" customHeight="1" x14ac:dyDescent="0.2">
      <c r="A32" s="118"/>
      <c r="B32" s="119"/>
      <c r="C32" s="112"/>
      <c r="D32" s="121"/>
      <c r="E32" s="37">
        <f t="shared" ref="E32:E41" si="0">(+D32*C32)</f>
        <v>0</v>
      </c>
    </row>
    <row r="33" spans="1:8" ht="24.75" customHeight="1" x14ac:dyDescent="0.2">
      <c r="A33" s="141"/>
      <c r="B33" s="123"/>
      <c r="C33" s="112"/>
      <c r="D33" s="121"/>
      <c r="E33" s="37">
        <f t="shared" si="0"/>
        <v>0</v>
      </c>
    </row>
    <row r="34" spans="1:8" ht="24.75" customHeight="1" x14ac:dyDescent="0.2">
      <c r="A34" s="141"/>
      <c r="B34" s="119"/>
      <c r="C34" s="112"/>
      <c r="D34" s="121"/>
      <c r="E34" s="37">
        <f t="shared" si="0"/>
        <v>0</v>
      </c>
    </row>
    <row r="35" spans="1:8" ht="24.75" customHeight="1" x14ac:dyDescent="0.2">
      <c r="A35" s="141"/>
      <c r="B35" s="129"/>
      <c r="C35" s="112"/>
      <c r="D35" s="121"/>
      <c r="E35" s="37">
        <f t="shared" si="0"/>
        <v>0</v>
      </c>
    </row>
    <row r="36" spans="1:8" ht="24.75" customHeight="1" x14ac:dyDescent="0.2">
      <c r="A36" s="141"/>
      <c r="B36" s="129"/>
      <c r="C36" s="112"/>
      <c r="D36" s="121"/>
      <c r="E36" s="37">
        <f t="shared" si="0"/>
        <v>0</v>
      </c>
    </row>
    <row r="37" spans="1:8" ht="24.75" customHeight="1" x14ac:dyDescent="0.2">
      <c r="A37" s="141"/>
      <c r="B37" s="129"/>
      <c r="C37" s="112"/>
      <c r="D37" s="121"/>
      <c r="E37" s="37">
        <f t="shared" si="0"/>
        <v>0</v>
      </c>
    </row>
    <row r="38" spans="1:8" ht="24.75" customHeight="1" x14ac:dyDescent="0.2">
      <c r="A38" s="141"/>
      <c r="B38" s="129"/>
      <c r="C38" s="112"/>
      <c r="D38" s="121"/>
      <c r="E38" s="37">
        <f t="shared" si="0"/>
        <v>0</v>
      </c>
    </row>
    <row r="39" spans="1:8" ht="24.75" customHeight="1" x14ac:dyDescent="0.2">
      <c r="A39" s="141"/>
      <c r="B39" s="129"/>
      <c r="C39" s="112"/>
      <c r="D39" s="121"/>
      <c r="E39" s="37">
        <f t="shared" si="0"/>
        <v>0</v>
      </c>
    </row>
    <row r="40" spans="1:8" ht="24.75" customHeight="1" x14ac:dyDescent="0.2">
      <c r="A40" s="141"/>
      <c r="B40" s="129"/>
      <c r="C40" s="112"/>
      <c r="D40" s="121"/>
      <c r="E40" s="37">
        <f t="shared" si="0"/>
        <v>0</v>
      </c>
    </row>
    <row r="41" spans="1:8" ht="24.75" customHeight="1" thickBot="1" x14ac:dyDescent="0.25">
      <c r="A41" s="143"/>
      <c r="B41" s="131"/>
      <c r="C41" s="144"/>
      <c r="D41" s="122"/>
      <c r="E41" s="37">
        <f t="shared" si="0"/>
        <v>0</v>
      </c>
      <c r="H41" s="3"/>
    </row>
    <row r="42" spans="1:8" ht="24.75" customHeight="1" thickBot="1" x14ac:dyDescent="0.25">
      <c r="A42" s="36"/>
      <c r="B42" s="99" t="s">
        <v>117</v>
      </c>
      <c r="D42" s="100" t="s">
        <v>165</v>
      </c>
      <c r="E42" s="38">
        <f>ROUND(SUM(E30:E41),2)</f>
        <v>0</v>
      </c>
    </row>
  </sheetData>
  <sheetProtection password="DBEE" sheet="1" objects="1" scenarios="1"/>
  <mergeCells count="2">
    <mergeCell ref="A8:E8"/>
    <mergeCell ref="B25:E25"/>
  </mergeCells>
  <pageMargins left="0.73" right="0.3" top="0.27" bottom="0.26"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48"/>
  <sheetViews>
    <sheetView zoomScaleNormal="100" workbookViewId="0">
      <selection activeCell="V15" sqref="V15"/>
    </sheetView>
  </sheetViews>
  <sheetFormatPr defaultColWidth="9.140625" defaultRowHeight="12.75" x14ac:dyDescent="0.2"/>
  <cols>
    <col min="1" max="1" width="4.28515625" style="270" customWidth="1"/>
    <col min="2" max="2" width="3.5703125" style="270" customWidth="1"/>
    <col min="3" max="16384" width="9.140625" style="270"/>
  </cols>
  <sheetData>
    <row r="1" spans="1:13" x14ac:dyDescent="0.2">
      <c r="A1" s="278"/>
      <c r="B1" s="278"/>
      <c r="C1" s="278"/>
      <c r="D1" s="278"/>
      <c r="E1" s="278"/>
      <c r="F1" s="278"/>
      <c r="G1" s="278"/>
      <c r="H1" s="278"/>
      <c r="I1" s="278"/>
      <c r="J1" s="278"/>
      <c r="K1" s="278"/>
      <c r="L1" s="279">
        <f>'Program Annual Budget'!$D$7</f>
        <v>0</v>
      </c>
    </row>
    <row r="2" spans="1:13" x14ac:dyDescent="0.2">
      <c r="A2" s="278"/>
      <c r="B2" s="278"/>
      <c r="C2" s="278"/>
      <c r="D2" s="278"/>
      <c r="E2" s="278"/>
      <c r="F2" s="278"/>
      <c r="G2" s="278"/>
      <c r="H2" s="278"/>
      <c r="I2" s="278"/>
      <c r="J2" s="278"/>
      <c r="K2" s="278"/>
      <c r="L2" s="279">
        <f>'Program Annual Budget'!$D$8</f>
        <v>0</v>
      </c>
    </row>
    <row r="3" spans="1:13" x14ac:dyDescent="0.2">
      <c r="A3" s="278"/>
      <c r="B3" s="278"/>
      <c r="C3" s="278"/>
      <c r="D3" s="278"/>
      <c r="E3" s="278"/>
      <c r="F3" s="278"/>
      <c r="G3" s="278"/>
      <c r="H3" s="278"/>
      <c r="I3" s="278"/>
      <c r="J3" s="278"/>
      <c r="K3" s="278"/>
      <c r="L3" s="279" t="str">
        <f>'Program Annual Budget'!$D$9</f>
        <v>ITN-ECA-C13-CPA-FY22</v>
      </c>
    </row>
    <row r="4" spans="1:13" ht="22.5" customHeight="1" x14ac:dyDescent="0.2">
      <c r="A4" s="323"/>
      <c r="B4" s="323"/>
      <c r="C4" s="323"/>
      <c r="D4" s="324"/>
      <c r="E4" s="324"/>
      <c r="F4" s="324"/>
      <c r="G4" s="324"/>
      <c r="H4" s="324"/>
      <c r="I4" s="278"/>
      <c r="J4" s="278"/>
      <c r="K4" s="278"/>
      <c r="L4" s="279" t="str">
        <f>"Budget Version - "&amp;'Program Annual Budget'!$G$10</f>
        <v>Budget Version - Original</v>
      </c>
    </row>
    <row r="5" spans="1:13" ht="19.5" customHeight="1" x14ac:dyDescent="0.2">
      <c r="A5" s="323"/>
      <c r="B5" s="323"/>
      <c r="C5" s="323"/>
      <c r="D5" s="324"/>
      <c r="E5" s="324"/>
      <c r="F5" s="324"/>
      <c r="G5" s="324"/>
      <c r="H5" s="324"/>
      <c r="I5" s="278"/>
      <c r="J5" s="278"/>
      <c r="K5" s="278"/>
      <c r="L5" s="280">
        <f>'Program Annual Budget'!$H$10</f>
        <v>0</v>
      </c>
    </row>
    <row r="6" spans="1:13" ht="21" customHeight="1" x14ac:dyDescent="0.3">
      <c r="A6" s="318" t="s">
        <v>234</v>
      </c>
      <c r="B6" s="319"/>
      <c r="C6" s="319"/>
      <c r="D6" s="319"/>
      <c r="E6" s="319"/>
      <c r="F6" s="319"/>
      <c r="G6" s="319"/>
      <c r="H6" s="319"/>
      <c r="I6" s="319"/>
      <c r="J6" s="319"/>
      <c r="K6" s="319"/>
      <c r="L6" s="319"/>
    </row>
    <row r="7" spans="1:13" x14ac:dyDescent="0.2">
      <c r="A7" s="278"/>
      <c r="B7" s="278"/>
      <c r="C7" s="278"/>
      <c r="D7" s="278"/>
      <c r="E7" s="278"/>
      <c r="F7" s="278"/>
      <c r="G7" s="278"/>
      <c r="H7" s="278"/>
      <c r="I7" s="278"/>
      <c r="J7" s="278"/>
      <c r="K7" s="278"/>
      <c r="L7" s="278"/>
    </row>
    <row r="8" spans="1:13" ht="15" x14ac:dyDescent="0.25">
      <c r="A8" s="281" t="s">
        <v>229</v>
      </c>
      <c r="B8" s="282"/>
      <c r="C8" s="283"/>
      <c r="D8" s="283"/>
      <c r="E8" s="283"/>
      <c r="F8" s="283"/>
      <c r="G8" s="283"/>
      <c r="H8" s="283"/>
      <c r="I8" s="283"/>
      <c r="J8" s="283"/>
      <c r="K8" s="283"/>
      <c r="L8" s="283"/>
      <c r="M8" s="272"/>
    </row>
    <row r="9" spans="1:13" ht="27.75" customHeight="1" thickBot="1" x14ac:dyDescent="0.25">
      <c r="A9" s="320" t="s">
        <v>239</v>
      </c>
      <c r="B9" s="320"/>
      <c r="C9" s="320"/>
      <c r="D9" s="320"/>
      <c r="E9" s="320"/>
      <c r="F9" s="320"/>
      <c r="G9" s="320"/>
      <c r="H9" s="320"/>
      <c r="I9" s="320"/>
      <c r="J9" s="320"/>
      <c r="K9" s="320"/>
      <c r="L9" s="320"/>
      <c r="M9" s="272"/>
    </row>
    <row r="10" spans="1:13" ht="20.100000000000001" customHeight="1" thickBot="1" x14ac:dyDescent="0.3">
      <c r="A10" s="326"/>
      <c r="B10" s="327"/>
      <c r="C10" s="277"/>
      <c r="D10" s="277"/>
      <c r="E10" s="277"/>
      <c r="F10" s="277"/>
      <c r="G10" s="277"/>
      <c r="H10" s="277"/>
      <c r="I10" s="277"/>
      <c r="J10" s="277"/>
      <c r="K10" s="277"/>
      <c r="L10" s="277"/>
      <c r="M10" s="272"/>
    </row>
    <row r="11" spans="1:13" s="274" customFormat="1" ht="117" customHeight="1" thickBot="1" x14ac:dyDescent="0.3">
      <c r="A11" s="272"/>
      <c r="B11" s="271"/>
      <c r="C11" s="325" t="s">
        <v>240</v>
      </c>
      <c r="D11" s="325"/>
      <c r="E11" s="325"/>
      <c r="F11" s="325"/>
      <c r="G11" s="325"/>
      <c r="H11" s="325"/>
      <c r="I11" s="325"/>
      <c r="J11" s="325"/>
      <c r="K11" s="325"/>
      <c r="L11" s="325"/>
      <c r="M11" s="273"/>
    </row>
    <row r="12" spans="1:13" ht="20.100000000000001" customHeight="1" thickBot="1" x14ac:dyDescent="0.3">
      <c r="A12" s="326"/>
      <c r="B12" s="327"/>
      <c r="C12" s="277"/>
      <c r="D12" s="277"/>
      <c r="E12" s="277"/>
      <c r="F12" s="277"/>
      <c r="G12" s="277"/>
      <c r="H12" s="277"/>
      <c r="I12" s="277"/>
      <c r="J12" s="277"/>
      <c r="K12" s="277"/>
      <c r="L12" s="277"/>
      <c r="M12" s="272"/>
    </row>
    <row r="13" spans="1:13" ht="67.5" customHeight="1" thickBot="1" x14ac:dyDescent="0.3">
      <c r="A13" s="271"/>
      <c r="B13" s="271"/>
      <c r="C13" s="325" t="s">
        <v>241</v>
      </c>
      <c r="D13" s="325"/>
      <c r="E13" s="325"/>
      <c r="F13" s="325"/>
      <c r="G13" s="325"/>
      <c r="H13" s="325"/>
      <c r="I13" s="325"/>
      <c r="J13" s="325"/>
      <c r="K13" s="325"/>
      <c r="L13" s="325"/>
      <c r="M13" s="272"/>
    </row>
    <row r="14" spans="1:13" ht="20.100000000000001" customHeight="1" thickBot="1" x14ac:dyDescent="0.3">
      <c r="A14" s="326"/>
      <c r="B14" s="327"/>
      <c r="C14" s="277"/>
      <c r="D14" s="277"/>
      <c r="E14" s="277"/>
      <c r="F14" s="277"/>
      <c r="G14" s="277"/>
      <c r="H14" s="277"/>
      <c r="I14" s="277"/>
      <c r="J14" s="277"/>
      <c r="K14" s="277"/>
      <c r="L14" s="277"/>
      <c r="M14" s="272"/>
    </row>
    <row r="15" spans="1:13" ht="74.25" customHeight="1" thickBot="1" x14ac:dyDescent="0.3">
      <c r="A15" s="271"/>
      <c r="B15" s="271"/>
      <c r="C15" s="325" t="s">
        <v>242</v>
      </c>
      <c r="D15" s="325"/>
      <c r="E15" s="325"/>
      <c r="F15" s="325"/>
      <c r="G15" s="325"/>
      <c r="H15" s="325"/>
      <c r="I15" s="325"/>
      <c r="J15" s="325"/>
      <c r="K15" s="325"/>
      <c r="L15" s="325"/>
      <c r="M15" s="272"/>
    </row>
    <row r="16" spans="1:13" ht="20.100000000000001" customHeight="1" thickBot="1" x14ac:dyDescent="0.3">
      <c r="A16" s="326"/>
      <c r="B16" s="327"/>
      <c r="C16" s="277"/>
      <c r="D16" s="277"/>
      <c r="E16" s="277"/>
      <c r="F16" s="277"/>
      <c r="G16" s="277"/>
      <c r="H16" s="277"/>
      <c r="I16" s="277"/>
      <c r="J16" s="277"/>
      <c r="K16" s="277"/>
      <c r="L16" s="277"/>
      <c r="M16" s="272"/>
    </row>
    <row r="17" spans="1:13" ht="57.75" customHeight="1" x14ac:dyDescent="0.25">
      <c r="A17" s="271"/>
      <c r="B17" s="271"/>
      <c r="C17" s="325" t="s">
        <v>243</v>
      </c>
      <c r="D17" s="325"/>
      <c r="E17" s="325"/>
      <c r="F17" s="325"/>
      <c r="G17" s="325"/>
      <c r="H17" s="325"/>
      <c r="I17" s="325"/>
      <c r="J17" s="325"/>
      <c r="K17" s="325"/>
      <c r="L17" s="325"/>
      <c r="M17" s="272"/>
    </row>
    <row r="18" spans="1:13" x14ac:dyDescent="0.2">
      <c r="A18" s="274"/>
      <c r="B18" s="274"/>
      <c r="C18" s="274"/>
      <c r="D18" s="274"/>
      <c r="E18" s="274"/>
      <c r="F18" s="274"/>
      <c r="G18" s="274"/>
      <c r="H18" s="274"/>
      <c r="I18" s="274"/>
      <c r="J18" s="274"/>
      <c r="K18" s="274"/>
      <c r="L18" s="274"/>
      <c r="M18" s="272"/>
    </row>
    <row r="19" spans="1:13" ht="15" x14ac:dyDescent="0.25">
      <c r="A19" s="271"/>
      <c r="B19" s="275" t="s">
        <v>230</v>
      </c>
      <c r="C19" s="271"/>
      <c r="D19" s="271"/>
      <c r="E19" s="271"/>
      <c r="F19" s="271"/>
      <c r="G19" s="271"/>
      <c r="H19" s="271"/>
      <c r="I19" s="271"/>
      <c r="J19" s="271"/>
      <c r="K19" s="271"/>
      <c r="L19" s="271"/>
      <c r="M19" s="272"/>
    </row>
    <row r="20" spans="1:13" ht="15" x14ac:dyDescent="0.25">
      <c r="A20" s="272"/>
      <c r="B20" s="275" t="s">
        <v>231</v>
      </c>
      <c r="C20" s="271"/>
      <c r="D20" s="271"/>
      <c r="E20" s="271"/>
      <c r="F20" s="271"/>
      <c r="G20" s="271"/>
      <c r="H20" s="271"/>
      <c r="I20" s="272"/>
      <c r="J20" s="272"/>
      <c r="K20" s="272"/>
      <c r="L20" s="272"/>
      <c r="M20" s="272"/>
    </row>
    <row r="21" spans="1:13" ht="15" x14ac:dyDescent="0.25">
      <c r="A21" s="272"/>
      <c r="B21" s="321"/>
      <c r="C21" s="321"/>
      <c r="D21" s="321"/>
      <c r="E21" s="321"/>
      <c r="F21" s="321"/>
      <c r="G21" s="271"/>
      <c r="H21" s="272"/>
      <c r="I21" s="272"/>
      <c r="J21" s="272"/>
      <c r="K21" s="272"/>
      <c r="L21" s="272"/>
      <c r="M21" s="272"/>
    </row>
    <row r="22" spans="1:13" ht="15" x14ac:dyDescent="0.25">
      <c r="A22" s="272"/>
      <c r="B22" s="275" t="s">
        <v>232</v>
      </c>
      <c r="C22" s="271"/>
      <c r="D22" s="271"/>
      <c r="E22" s="271"/>
      <c r="F22" s="271"/>
      <c r="G22" s="271"/>
      <c r="H22" s="276"/>
      <c r="I22" s="272"/>
      <c r="J22" s="272"/>
      <c r="K22" s="272"/>
      <c r="L22" s="272"/>
      <c r="M22" s="272"/>
    </row>
    <row r="23" spans="1:13" ht="15" x14ac:dyDescent="0.25">
      <c r="A23" s="272"/>
      <c r="B23" s="322"/>
      <c r="C23" s="322"/>
      <c r="D23" s="322"/>
      <c r="E23" s="322"/>
      <c r="F23" s="322"/>
      <c r="G23" s="271"/>
      <c r="H23" s="272"/>
      <c r="I23" s="272"/>
      <c r="J23" s="272"/>
      <c r="K23" s="272"/>
      <c r="L23" s="272"/>
      <c r="M23" s="272"/>
    </row>
    <row r="24" spans="1:13" ht="15" x14ac:dyDescent="0.25">
      <c r="A24" s="272"/>
      <c r="B24" s="275" t="s">
        <v>233</v>
      </c>
      <c r="C24" s="271"/>
      <c r="D24" s="271"/>
      <c r="E24" s="271"/>
      <c r="F24" s="271"/>
      <c r="G24" s="271"/>
      <c r="H24" s="276"/>
      <c r="I24" s="272"/>
      <c r="J24" s="272"/>
      <c r="K24" s="272"/>
      <c r="L24" s="272"/>
      <c r="M24" s="272"/>
    </row>
    <row r="25" spans="1:13" ht="7.5" customHeight="1" x14ac:dyDescent="0.2">
      <c r="A25" s="272"/>
      <c r="B25" s="272"/>
      <c r="C25" s="272"/>
      <c r="D25" s="272"/>
      <c r="E25" s="272"/>
      <c r="F25" s="272"/>
      <c r="G25" s="272"/>
      <c r="H25" s="272"/>
      <c r="I25" s="272"/>
      <c r="J25" s="272"/>
      <c r="K25" s="272"/>
      <c r="L25" s="272"/>
      <c r="M25" s="272"/>
    </row>
    <row r="26" spans="1:13" ht="19.5" customHeight="1" x14ac:dyDescent="0.2">
      <c r="A26" s="272"/>
      <c r="B26" s="272"/>
      <c r="C26" s="272"/>
      <c r="D26" s="272"/>
      <c r="E26" s="272"/>
      <c r="F26" s="272"/>
      <c r="G26" s="272"/>
      <c r="H26" s="272"/>
      <c r="I26" s="272"/>
      <c r="J26" s="272"/>
      <c r="K26" s="272"/>
      <c r="L26" s="272"/>
      <c r="M26" s="272"/>
    </row>
    <row r="27" spans="1:13" x14ac:dyDescent="0.2">
      <c r="A27" s="272"/>
      <c r="B27" s="272"/>
      <c r="C27" s="272"/>
      <c r="D27" s="272"/>
      <c r="E27" s="272"/>
      <c r="F27" s="272"/>
      <c r="G27" s="272"/>
      <c r="H27" s="272"/>
      <c r="I27" s="272"/>
      <c r="J27" s="272"/>
      <c r="K27" s="272"/>
      <c r="L27" s="272"/>
      <c r="M27" s="272"/>
    </row>
    <row r="28" spans="1:13" ht="19.5" customHeight="1" x14ac:dyDescent="0.2">
      <c r="A28" s="272"/>
      <c r="B28" s="272"/>
      <c r="C28" s="272"/>
      <c r="D28" s="272"/>
      <c r="E28" s="272"/>
      <c r="F28" s="272"/>
      <c r="G28" s="272"/>
      <c r="H28" s="272"/>
      <c r="I28" s="272"/>
      <c r="J28" s="272"/>
      <c r="K28" s="272"/>
      <c r="L28" s="272"/>
      <c r="M28" s="272"/>
    </row>
    <row r="29" spans="1:13" x14ac:dyDescent="0.2">
      <c r="A29" s="272"/>
      <c r="B29" s="272"/>
      <c r="C29" s="272"/>
      <c r="D29" s="272"/>
      <c r="E29" s="272"/>
      <c r="F29" s="272"/>
      <c r="G29" s="272"/>
      <c r="H29" s="272"/>
      <c r="I29" s="272"/>
      <c r="J29" s="272"/>
      <c r="K29" s="272"/>
      <c r="L29" s="272"/>
      <c r="M29" s="272"/>
    </row>
    <row r="30" spans="1:13" x14ac:dyDescent="0.2">
      <c r="A30" s="272"/>
      <c r="B30" s="272"/>
      <c r="C30" s="272"/>
      <c r="D30" s="272"/>
      <c r="E30" s="272"/>
      <c r="F30" s="272"/>
      <c r="G30" s="272"/>
      <c r="H30" s="272"/>
      <c r="I30" s="272"/>
      <c r="J30" s="272"/>
      <c r="K30" s="272"/>
      <c r="L30" s="272"/>
      <c r="M30" s="272"/>
    </row>
    <row r="31" spans="1:13" x14ac:dyDescent="0.2">
      <c r="A31" s="272"/>
      <c r="B31" s="272"/>
      <c r="C31" s="272"/>
      <c r="D31" s="272"/>
      <c r="E31" s="272"/>
      <c r="F31" s="272"/>
      <c r="G31" s="272"/>
      <c r="H31" s="272"/>
      <c r="I31" s="272"/>
      <c r="J31" s="272"/>
      <c r="K31" s="272"/>
      <c r="L31" s="272"/>
      <c r="M31" s="272"/>
    </row>
    <row r="32" spans="1:13" x14ac:dyDescent="0.2">
      <c r="A32" s="272"/>
      <c r="B32" s="272"/>
      <c r="C32" s="272"/>
      <c r="D32" s="272"/>
      <c r="E32" s="272"/>
      <c r="F32" s="272"/>
      <c r="G32" s="272"/>
      <c r="H32" s="272"/>
      <c r="I32" s="272"/>
      <c r="J32" s="272"/>
      <c r="K32" s="272"/>
      <c r="L32" s="272"/>
      <c r="M32" s="272"/>
    </row>
    <row r="33" spans="1:13" ht="6" customHeight="1" x14ac:dyDescent="0.2">
      <c r="A33" s="272"/>
      <c r="B33" s="272"/>
      <c r="C33" s="272"/>
      <c r="D33" s="272"/>
      <c r="E33" s="272"/>
      <c r="F33" s="272"/>
      <c r="G33" s="272"/>
      <c r="H33" s="272"/>
      <c r="I33" s="272"/>
      <c r="J33" s="272"/>
      <c r="K33" s="272"/>
      <c r="L33" s="272"/>
      <c r="M33" s="272"/>
    </row>
    <row r="34" spans="1:13" x14ac:dyDescent="0.2">
      <c r="A34" s="272"/>
      <c r="B34" s="272"/>
      <c r="C34" s="272"/>
      <c r="D34" s="272"/>
      <c r="E34" s="272"/>
      <c r="F34" s="272"/>
      <c r="G34" s="272"/>
      <c r="H34" s="272"/>
      <c r="I34" s="272"/>
      <c r="J34" s="272"/>
      <c r="K34" s="272"/>
      <c r="L34" s="272"/>
      <c r="M34" s="272"/>
    </row>
    <row r="35" spans="1:13" x14ac:dyDescent="0.2">
      <c r="A35" s="272"/>
      <c r="B35" s="272"/>
      <c r="C35" s="272"/>
      <c r="D35" s="272"/>
      <c r="E35" s="272"/>
      <c r="F35" s="272"/>
      <c r="G35" s="272"/>
      <c r="H35" s="272"/>
      <c r="I35" s="272"/>
      <c r="J35" s="272"/>
      <c r="K35" s="272"/>
      <c r="L35" s="272"/>
      <c r="M35" s="272"/>
    </row>
    <row r="36" spans="1:13" x14ac:dyDescent="0.2">
      <c r="A36" s="272"/>
      <c r="B36" s="272"/>
      <c r="C36" s="272"/>
      <c r="D36" s="272"/>
      <c r="E36" s="272"/>
      <c r="F36" s="272"/>
      <c r="G36" s="272"/>
      <c r="H36" s="272"/>
      <c r="I36" s="272"/>
      <c r="J36" s="272"/>
      <c r="K36" s="272"/>
      <c r="L36" s="272"/>
      <c r="M36" s="272"/>
    </row>
    <row r="37" spans="1:13" x14ac:dyDescent="0.2">
      <c r="A37" s="272"/>
      <c r="B37" s="272"/>
      <c r="C37" s="272"/>
      <c r="D37" s="272"/>
      <c r="E37" s="272"/>
      <c r="F37" s="272"/>
      <c r="G37" s="272"/>
      <c r="H37" s="272"/>
      <c r="I37" s="272"/>
      <c r="J37" s="272"/>
      <c r="K37" s="272"/>
      <c r="L37" s="272"/>
      <c r="M37" s="272"/>
    </row>
    <row r="38" spans="1:13" x14ac:dyDescent="0.2">
      <c r="A38" s="272"/>
      <c r="B38" s="272"/>
      <c r="C38" s="272"/>
      <c r="D38" s="272"/>
      <c r="E38" s="272"/>
      <c r="F38" s="272"/>
      <c r="G38" s="272"/>
      <c r="H38" s="272"/>
      <c r="I38" s="272"/>
      <c r="J38" s="272"/>
      <c r="K38" s="272"/>
      <c r="L38" s="272"/>
      <c r="M38" s="272"/>
    </row>
    <row r="39" spans="1:13" x14ac:dyDescent="0.2">
      <c r="A39" s="272"/>
      <c r="B39" s="272"/>
      <c r="C39" s="272"/>
      <c r="D39" s="272"/>
      <c r="E39" s="272"/>
      <c r="F39" s="272"/>
      <c r="G39" s="272"/>
      <c r="H39" s="272"/>
      <c r="I39" s="272"/>
      <c r="J39" s="272"/>
      <c r="K39" s="272"/>
      <c r="L39" s="272"/>
      <c r="M39" s="272"/>
    </row>
    <row r="40" spans="1:13" x14ac:dyDescent="0.2">
      <c r="A40" s="272"/>
      <c r="B40" s="272"/>
      <c r="C40" s="272"/>
      <c r="D40" s="272"/>
      <c r="E40" s="272"/>
      <c r="F40" s="272"/>
      <c r="G40" s="272"/>
      <c r="H40" s="272"/>
      <c r="I40" s="272"/>
      <c r="J40" s="272"/>
      <c r="K40" s="272"/>
      <c r="L40" s="272"/>
      <c r="M40" s="272"/>
    </row>
    <row r="41" spans="1:13" s="274" customFormat="1" x14ac:dyDescent="0.2">
      <c r="A41" s="273"/>
      <c r="B41" s="273"/>
      <c r="C41" s="273"/>
      <c r="D41" s="273"/>
      <c r="E41" s="273"/>
      <c r="F41" s="273"/>
      <c r="G41" s="273"/>
      <c r="H41" s="273"/>
      <c r="I41" s="273"/>
      <c r="J41" s="273"/>
      <c r="K41" s="273"/>
      <c r="L41" s="273"/>
      <c r="M41" s="273"/>
    </row>
    <row r="42" spans="1:13" s="274" customFormat="1" x14ac:dyDescent="0.2">
      <c r="A42" s="273"/>
      <c r="B42" s="273"/>
      <c r="C42" s="273"/>
      <c r="D42" s="273"/>
      <c r="E42" s="273"/>
      <c r="F42" s="273"/>
      <c r="G42" s="273"/>
      <c r="H42" s="273"/>
      <c r="I42" s="273"/>
      <c r="J42" s="273"/>
      <c r="K42" s="273"/>
      <c r="L42" s="273"/>
      <c r="M42" s="273"/>
    </row>
    <row r="43" spans="1:13" ht="16.5" customHeight="1" x14ac:dyDescent="0.2">
      <c r="A43" s="272"/>
      <c r="B43" s="276"/>
      <c r="C43" s="272"/>
      <c r="D43" s="272"/>
      <c r="E43" s="272"/>
      <c r="F43" s="272"/>
      <c r="G43" s="272"/>
      <c r="H43" s="272"/>
      <c r="I43" s="272"/>
      <c r="J43" s="272"/>
      <c r="K43" s="272"/>
      <c r="L43" s="272"/>
      <c r="M43" s="272"/>
    </row>
    <row r="44" spans="1:13" x14ac:dyDescent="0.2">
      <c r="A44" s="272"/>
      <c r="B44" s="276"/>
      <c r="C44" s="272"/>
      <c r="D44" s="272"/>
      <c r="E44" s="272"/>
      <c r="F44" s="272"/>
      <c r="G44" s="272"/>
      <c r="H44" s="272"/>
      <c r="I44" s="272"/>
      <c r="J44" s="272"/>
      <c r="K44" s="272"/>
      <c r="L44" s="272"/>
      <c r="M44" s="272"/>
    </row>
    <row r="45" spans="1:13" ht="30" customHeight="1" x14ac:dyDescent="0.2">
      <c r="A45" s="272"/>
      <c r="B45" s="317"/>
      <c r="C45" s="317"/>
      <c r="D45" s="317"/>
      <c r="E45" s="317"/>
      <c r="F45" s="317"/>
      <c r="G45" s="272"/>
      <c r="H45" s="272"/>
      <c r="I45" s="272"/>
      <c r="J45" s="272"/>
      <c r="K45" s="272"/>
      <c r="L45" s="272"/>
      <c r="M45" s="272"/>
    </row>
    <row r="46" spans="1:13" x14ac:dyDescent="0.2">
      <c r="A46" s="272"/>
      <c r="B46" s="276"/>
      <c r="C46" s="276"/>
      <c r="D46" s="276"/>
      <c r="E46" s="276"/>
      <c r="F46" s="276"/>
      <c r="G46" s="272"/>
      <c r="H46" s="276"/>
      <c r="I46" s="272"/>
      <c r="J46" s="272"/>
      <c r="K46" s="272"/>
      <c r="L46" s="272"/>
      <c r="M46" s="272"/>
    </row>
    <row r="47" spans="1:13" ht="30" customHeight="1" x14ac:dyDescent="0.2">
      <c r="A47" s="272"/>
      <c r="B47" s="317"/>
      <c r="C47" s="317"/>
      <c r="D47" s="317"/>
      <c r="E47" s="317"/>
      <c r="F47" s="317"/>
      <c r="G47" s="272"/>
      <c r="H47" s="272"/>
      <c r="I47" s="272"/>
      <c r="J47" s="272"/>
      <c r="K47" s="272"/>
      <c r="L47" s="272"/>
      <c r="M47" s="272"/>
    </row>
    <row r="48" spans="1:13" ht="18" customHeight="1" x14ac:dyDescent="0.2">
      <c r="A48" s="272"/>
      <c r="B48" s="276"/>
      <c r="C48" s="272"/>
      <c r="D48" s="272"/>
      <c r="E48" s="272"/>
      <c r="F48" s="272"/>
      <c r="G48" s="272"/>
      <c r="H48" s="276"/>
      <c r="I48" s="272"/>
      <c r="J48" s="272"/>
      <c r="K48" s="272"/>
      <c r="L48" s="272"/>
      <c r="M48" s="272"/>
    </row>
  </sheetData>
  <sheetProtection password="DBEE" sheet="1" objects="1" scenarios="1"/>
  <mergeCells count="18">
    <mergeCell ref="A4:C4"/>
    <mergeCell ref="D4:H4"/>
    <mergeCell ref="A5:C5"/>
    <mergeCell ref="D5:H5"/>
    <mergeCell ref="C17:L17"/>
    <mergeCell ref="A10:B10"/>
    <mergeCell ref="A12:B12"/>
    <mergeCell ref="A14:B14"/>
    <mergeCell ref="A16:B16"/>
    <mergeCell ref="C11:L11"/>
    <mergeCell ref="C13:L13"/>
    <mergeCell ref="C15:L15"/>
    <mergeCell ref="B45:F45"/>
    <mergeCell ref="B47:F47"/>
    <mergeCell ref="A6:L6"/>
    <mergeCell ref="A9:L9"/>
    <mergeCell ref="B21:F21"/>
    <mergeCell ref="B23:F23"/>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59"/>
  <sheetViews>
    <sheetView zoomScale="85" zoomScaleNormal="85" workbookViewId="0">
      <pane ySplit="1" topLeftCell="A26" activePane="bottomLeft" state="frozen"/>
      <selection activeCell="B3" sqref="B3"/>
      <selection pane="bottomLeft" activeCell="E39" sqref="E39"/>
    </sheetView>
  </sheetViews>
  <sheetFormatPr defaultColWidth="9.140625" defaultRowHeight="30.75" customHeight="1" x14ac:dyDescent="0.2"/>
  <cols>
    <col min="1" max="1" width="9.140625" style="181"/>
    <col min="2" max="2" width="53.140625" style="180" bestFit="1" customWidth="1"/>
    <col min="3" max="3" width="34.140625" style="181" customWidth="1"/>
    <col min="4" max="4" width="53.85546875" style="180" bestFit="1" customWidth="1"/>
    <col min="5" max="5" width="91.7109375" style="180" customWidth="1"/>
    <col min="6" max="7" width="9.140625" style="180"/>
    <col min="8" max="8" width="9.140625" style="181"/>
    <col min="9" max="10" width="9.140625" style="180"/>
    <col min="11" max="12" width="9.140625" style="181"/>
    <col min="13" max="13" width="9.140625" style="182"/>
    <col min="14" max="20" width="9.140625" style="183"/>
    <col min="21" max="21" width="9.140625" style="180"/>
    <col min="22" max="22" width="9.140625" style="182"/>
    <col min="23" max="23" width="9.140625" style="181"/>
    <col min="24" max="24" width="9.140625" style="184"/>
    <col min="25" max="26" width="9.140625" style="180"/>
    <col min="27" max="27" width="9.140625" style="185"/>
    <col min="28" max="16384" width="9.140625" style="180"/>
  </cols>
  <sheetData>
    <row r="1" spans="1:5" ht="30.75" customHeight="1" x14ac:dyDescent="0.2">
      <c r="A1" s="178" t="s">
        <v>133</v>
      </c>
      <c r="B1" s="179" t="s">
        <v>134</v>
      </c>
      <c r="C1" s="178" t="s">
        <v>119</v>
      </c>
      <c r="D1" s="179" t="s">
        <v>16</v>
      </c>
      <c r="E1" s="179" t="s">
        <v>131</v>
      </c>
    </row>
    <row r="2" spans="1:5" ht="30.75" customHeight="1" x14ac:dyDescent="0.2">
      <c r="A2" s="181">
        <v>1</v>
      </c>
      <c r="B2" s="186" t="s">
        <v>132</v>
      </c>
      <c r="C2" s="178" t="s">
        <v>125</v>
      </c>
      <c r="D2" s="179" t="s">
        <v>125</v>
      </c>
      <c r="E2" s="186" t="s">
        <v>132</v>
      </c>
    </row>
    <row r="3" spans="1:5" ht="30.75" customHeight="1" x14ac:dyDescent="0.2">
      <c r="A3" s="181">
        <v>2</v>
      </c>
      <c r="B3" s="179" t="s">
        <v>279</v>
      </c>
      <c r="C3" s="178"/>
      <c r="D3" s="179" t="s">
        <v>279</v>
      </c>
      <c r="E3" s="179" t="s">
        <v>279</v>
      </c>
    </row>
    <row r="4" spans="1:5" ht="30.75" customHeight="1" x14ac:dyDescent="0.2">
      <c r="A4" s="181">
        <v>3</v>
      </c>
      <c r="B4" s="204" t="s">
        <v>294</v>
      </c>
      <c r="C4" s="201" t="s">
        <v>295</v>
      </c>
      <c r="D4" s="204" t="s">
        <v>300</v>
      </c>
      <c r="E4" s="204" t="str">
        <f t="shared" ref="E4:E39" si="0">B4&amp;"-"&amp;D4</f>
        <v xml:space="preserve">Youth &amp; Families Alternatives -Adoption Promotion </v>
      </c>
    </row>
    <row r="5" spans="1:5" ht="30.75" customHeight="1" x14ac:dyDescent="0.2">
      <c r="A5" s="181">
        <v>4</v>
      </c>
      <c r="B5" s="195" t="s">
        <v>205</v>
      </c>
      <c r="C5" s="194" t="s">
        <v>281</v>
      </c>
      <c r="D5" s="195" t="s">
        <v>130</v>
      </c>
      <c r="E5" s="202" t="str">
        <f t="shared" si="0"/>
        <v>Devereux Foundation-Case Management</v>
      </c>
    </row>
    <row r="6" spans="1:5" ht="30.75" customHeight="1" x14ac:dyDescent="0.2">
      <c r="A6" s="181">
        <v>5</v>
      </c>
      <c r="B6" s="196" t="s">
        <v>207</v>
      </c>
      <c r="C6" s="194" t="s">
        <v>282</v>
      </c>
      <c r="D6" s="195" t="s">
        <v>206</v>
      </c>
      <c r="E6" s="202" t="str">
        <f t="shared" si="0"/>
        <v xml:space="preserve">Gulf Coast Jewish Family and Community Services-Case Management </v>
      </c>
    </row>
    <row r="7" spans="1:5" ht="30.75" customHeight="1" x14ac:dyDescent="0.2">
      <c r="A7" s="181">
        <v>6</v>
      </c>
      <c r="B7" s="195" t="s">
        <v>124</v>
      </c>
      <c r="C7" s="194" t="s">
        <v>283</v>
      </c>
      <c r="D7" s="195" t="s">
        <v>303</v>
      </c>
      <c r="E7" s="202" t="str">
        <f t="shared" si="0"/>
        <v>Youth &amp; Family Alternatives-Case Management - East</v>
      </c>
    </row>
    <row r="8" spans="1:5" ht="30.75" customHeight="1" x14ac:dyDescent="0.2">
      <c r="A8" s="181">
        <v>7</v>
      </c>
      <c r="B8" s="195" t="s">
        <v>124</v>
      </c>
      <c r="C8" s="194" t="s">
        <v>302</v>
      </c>
      <c r="D8" s="195" t="s">
        <v>304</v>
      </c>
      <c r="E8" s="202" t="str">
        <f t="shared" si="0"/>
        <v>Youth &amp; Family Alternatives-Case Management - West</v>
      </c>
    </row>
    <row r="9" spans="1:5" ht="30.75" customHeight="1" x14ac:dyDescent="0.2">
      <c r="A9" s="181">
        <v>8</v>
      </c>
      <c r="B9" s="195" t="s">
        <v>208</v>
      </c>
      <c r="C9" s="194" t="s">
        <v>284</v>
      </c>
      <c r="D9" s="195" t="s">
        <v>209</v>
      </c>
      <c r="E9" s="202" t="str">
        <f t="shared" si="0"/>
        <v>Administrative Office of the Courts-Children's Justice Center - Supervised Visitation</v>
      </c>
    </row>
    <row r="10" spans="1:5" ht="30.75" customHeight="1" x14ac:dyDescent="0.2">
      <c r="A10" s="181">
        <v>9</v>
      </c>
      <c r="B10" s="195" t="s">
        <v>207</v>
      </c>
      <c r="C10" s="194" t="s">
        <v>286</v>
      </c>
      <c r="D10" s="197" t="s">
        <v>212</v>
      </c>
      <c r="E10" s="202" t="str">
        <f t="shared" si="0"/>
        <v>Gulf Coast Jewish Family and Community Services-Diversion</v>
      </c>
    </row>
    <row r="11" spans="1:5" ht="30.75" customHeight="1" x14ac:dyDescent="0.2">
      <c r="A11" s="181">
        <v>10</v>
      </c>
      <c r="B11" s="195" t="s">
        <v>213</v>
      </c>
      <c r="C11" s="194" t="s">
        <v>287</v>
      </c>
      <c r="D11" s="195" t="s">
        <v>212</v>
      </c>
      <c r="E11" s="202" t="str">
        <f t="shared" si="0"/>
        <v>Mental Health Care-Diversion</v>
      </c>
    </row>
    <row r="12" spans="1:5" ht="30.75" customHeight="1" x14ac:dyDescent="0.2">
      <c r="A12" s="181">
        <v>11</v>
      </c>
      <c r="B12" s="195" t="s">
        <v>207</v>
      </c>
      <c r="C12" s="201" t="s">
        <v>301</v>
      </c>
      <c r="D12" s="204" t="s">
        <v>245</v>
      </c>
      <c r="E12" s="204" t="str">
        <f t="shared" si="0"/>
        <v>Gulf Coast Jewish Family and Community Services-Family Reunification Services</v>
      </c>
    </row>
    <row r="13" spans="1:5" ht="30.75" customHeight="1" x14ac:dyDescent="0.2">
      <c r="A13" s="181">
        <v>12</v>
      </c>
      <c r="B13" s="195" t="s">
        <v>297</v>
      </c>
      <c r="C13" s="194" t="s">
        <v>298</v>
      </c>
      <c r="D13" s="195" t="s">
        <v>299</v>
      </c>
      <c r="E13" s="202" t="str">
        <f t="shared" si="0"/>
        <v>Eckerd Youth Alternatives -Fostering Education &amp; Initiative</v>
      </c>
    </row>
    <row r="14" spans="1:5" ht="30.75" customHeight="1" x14ac:dyDescent="0.2">
      <c r="A14" s="181">
        <v>13</v>
      </c>
      <c r="B14" s="195" t="s">
        <v>214</v>
      </c>
      <c r="C14" s="194" t="s">
        <v>288</v>
      </c>
      <c r="D14" s="195" t="s">
        <v>129</v>
      </c>
      <c r="E14" s="202" t="str">
        <f t="shared" si="0"/>
        <v>Champion for Children-FRANC</v>
      </c>
    </row>
    <row r="15" spans="1:5" ht="30.75" customHeight="1" x14ac:dyDescent="0.2">
      <c r="A15" s="181">
        <v>14</v>
      </c>
      <c r="B15" s="193" t="s">
        <v>122</v>
      </c>
      <c r="C15" s="194" t="s">
        <v>280</v>
      </c>
      <c r="D15" s="195" t="s">
        <v>270</v>
      </c>
      <c r="E15" s="202" t="str">
        <f t="shared" si="0"/>
        <v>Camelot Community Care-Independent Living C13</v>
      </c>
    </row>
    <row r="16" spans="1:5" ht="30.75" customHeight="1" x14ac:dyDescent="0.2">
      <c r="A16" s="181">
        <v>15</v>
      </c>
      <c r="B16" s="195" t="s">
        <v>207</v>
      </c>
      <c r="C16" s="194" t="s">
        <v>289</v>
      </c>
      <c r="D16" s="195" t="s">
        <v>273</v>
      </c>
      <c r="E16" s="202" t="str">
        <f t="shared" si="0"/>
        <v>Gulf Coast Jewish Family and Community Services-Kinship Care C13</v>
      </c>
    </row>
    <row r="17" spans="1:5" ht="30.75" customHeight="1" x14ac:dyDescent="0.2">
      <c r="A17" s="181">
        <v>16</v>
      </c>
      <c r="B17" s="204" t="s">
        <v>122</v>
      </c>
      <c r="C17" s="201" t="s">
        <v>296</v>
      </c>
      <c r="D17" s="204" t="s">
        <v>269</v>
      </c>
      <c r="E17" s="204" t="str">
        <f t="shared" si="0"/>
        <v>Camelot Community Care-On Call Services C13</v>
      </c>
    </row>
    <row r="18" spans="1:5" ht="30.75" customHeight="1" x14ac:dyDescent="0.2">
      <c r="A18" s="181">
        <v>17</v>
      </c>
      <c r="B18" s="195" t="s">
        <v>210</v>
      </c>
      <c r="C18" s="194" t="s">
        <v>285</v>
      </c>
      <c r="D18" s="195" t="s">
        <v>211</v>
      </c>
      <c r="E18" s="202" t="str">
        <f t="shared" si="0"/>
        <v>Sylvia Thomas Center-Post Adoption Services</v>
      </c>
    </row>
    <row r="19" spans="1:5" ht="30.75" customHeight="1" x14ac:dyDescent="0.2">
      <c r="A19" s="181">
        <v>18</v>
      </c>
      <c r="B19" s="193" t="s">
        <v>215</v>
      </c>
      <c r="C19" s="198" t="s">
        <v>274</v>
      </c>
      <c r="D19" s="195" t="s">
        <v>216</v>
      </c>
      <c r="E19" s="202" t="str">
        <f t="shared" si="0"/>
        <v>A Kid's Place of Tampa Bay-Residential</v>
      </c>
    </row>
    <row r="20" spans="1:5" ht="30.75" customHeight="1" x14ac:dyDescent="0.2">
      <c r="A20" s="181">
        <v>19</v>
      </c>
      <c r="B20" s="195" t="s">
        <v>123</v>
      </c>
      <c r="C20" s="198" t="s">
        <v>275</v>
      </c>
      <c r="D20" s="195" t="s">
        <v>216</v>
      </c>
      <c r="E20" s="202" t="str">
        <f t="shared" si="0"/>
        <v>Children's Home, Inc.-Residential</v>
      </c>
    </row>
    <row r="21" spans="1:5" ht="30.75" customHeight="1" x14ac:dyDescent="0.2">
      <c r="A21" s="181">
        <v>20</v>
      </c>
      <c r="B21" s="195" t="s">
        <v>217</v>
      </c>
      <c r="C21" s="199" t="s">
        <v>276</v>
      </c>
      <c r="D21" s="195" t="s">
        <v>216</v>
      </c>
      <c r="E21" s="202" t="str">
        <f t="shared" si="0"/>
        <v>Cookson Hills - Family Ministries of FL-Residential</v>
      </c>
    </row>
    <row r="22" spans="1:5" ht="30.75" customHeight="1" x14ac:dyDescent="0.2">
      <c r="A22" s="181">
        <v>21</v>
      </c>
      <c r="B22" s="193" t="s">
        <v>290</v>
      </c>
      <c r="C22" s="198" t="s">
        <v>291</v>
      </c>
      <c r="D22" s="195" t="s">
        <v>216</v>
      </c>
      <c r="E22" s="202" t="str">
        <f t="shared" si="0"/>
        <v>Harris Teen Group Home-Residential</v>
      </c>
    </row>
    <row r="23" spans="1:5" ht="30.75" customHeight="1" x14ac:dyDescent="0.2">
      <c r="A23" s="181">
        <v>22</v>
      </c>
      <c r="B23" s="200" t="s">
        <v>292</v>
      </c>
      <c r="C23" s="198" t="s">
        <v>293</v>
      </c>
      <c r="D23" s="195" t="s">
        <v>216</v>
      </c>
      <c r="E23" s="202" t="str">
        <f t="shared" si="0"/>
        <v>Iglesia De Dios - Loving Children-Residential</v>
      </c>
    </row>
    <row r="24" spans="1:5" ht="30.75" customHeight="1" x14ac:dyDescent="0.2">
      <c r="A24" s="181">
        <v>23</v>
      </c>
      <c r="B24" s="200" t="s">
        <v>244</v>
      </c>
      <c r="C24" s="198" t="s">
        <v>277</v>
      </c>
      <c r="D24" s="195" t="s">
        <v>218</v>
      </c>
      <c r="E24" s="202" t="str">
        <f t="shared" si="0"/>
        <v xml:space="preserve">Children's Home Society Inc -Residential </v>
      </c>
    </row>
    <row r="25" spans="1:5" ht="30.75" customHeight="1" x14ac:dyDescent="0.2">
      <c r="A25" s="181">
        <v>24</v>
      </c>
      <c r="B25" s="200" t="s">
        <v>271</v>
      </c>
      <c r="C25" s="198" t="s">
        <v>278</v>
      </c>
      <c r="D25" s="195" t="s">
        <v>218</v>
      </c>
      <c r="E25" s="202" t="str">
        <f t="shared" si="0"/>
        <v xml:space="preserve">Faithway-Residential </v>
      </c>
    </row>
    <row r="26" spans="1:5" ht="30.75" customHeight="1" x14ac:dyDescent="0.2">
      <c r="A26" s="181">
        <v>25</v>
      </c>
      <c r="B26" s="200"/>
      <c r="C26" s="198"/>
      <c r="D26" s="195"/>
      <c r="E26" s="202"/>
    </row>
    <row r="27" spans="1:5" ht="30.75" customHeight="1" x14ac:dyDescent="0.2">
      <c r="A27" s="181">
        <v>26</v>
      </c>
      <c r="B27" s="194"/>
      <c r="C27" s="198"/>
      <c r="D27" s="195"/>
      <c r="E27" s="202"/>
    </row>
    <row r="28" spans="1:5" ht="30.75" customHeight="1" x14ac:dyDescent="0.2">
      <c r="A28" s="181">
        <v>27</v>
      </c>
      <c r="B28" s="194"/>
      <c r="C28" s="198"/>
      <c r="D28" s="195"/>
      <c r="E28" s="202"/>
    </row>
    <row r="29" spans="1:5" ht="30.75" customHeight="1" x14ac:dyDescent="0.2">
      <c r="A29" s="181">
        <v>28</v>
      </c>
      <c r="B29" s="194"/>
      <c r="C29" s="198"/>
      <c r="D29" s="195"/>
      <c r="E29" s="202"/>
    </row>
    <row r="30" spans="1:5" ht="30.75" customHeight="1" x14ac:dyDescent="0.2">
      <c r="A30" s="181">
        <v>29</v>
      </c>
      <c r="B30" s="204"/>
      <c r="C30" s="201"/>
      <c r="D30" s="204"/>
      <c r="E30" s="204"/>
    </row>
    <row r="31" spans="1:5" ht="30.75" customHeight="1" x14ac:dyDescent="0.2">
      <c r="A31" s="181">
        <v>30</v>
      </c>
      <c r="B31" s="195"/>
      <c r="C31" s="194"/>
      <c r="D31" s="195"/>
      <c r="E31" s="202"/>
    </row>
    <row r="32" spans="1:5" ht="30.75" customHeight="1" x14ac:dyDescent="0.2">
      <c r="A32" s="181">
        <v>31</v>
      </c>
      <c r="B32" s="195"/>
      <c r="C32" s="194"/>
      <c r="D32" s="195"/>
      <c r="E32" s="202"/>
    </row>
    <row r="33" spans="1:5" ht="30.75" customHeight="1" x14ac:dyDescent="0.2">
      <c r="A33" s="181">
        <v>32</v>
      </c>
      <c r="B33" s="195"/>
      <c r="C33" s="194"/>
      <c r="D33" s="195"/>
      <c r="E33" s="202"/>
    </row>
    <row r="34" spans="1:5" ht="30.75" customHeight="1" x14ac:dyDescent="0.2">
      <c r="A34" s="181">
        <v>33</v>
      </c>
      <c r="B34" s="195"/>
      <c r="C34" s="194"/>
      <c r="D34" s="195"/>
      <c r="E34" s="202"/>
    </row>
    <row r="35" spans="1:5" ht="30.75" customHeight="1" x14ac:dyDescent="0.2">
      <c r="B35" s="195"/>
      <c r="C35" s="194"/>
      <c r="D35" s="195"/>
      <c r="E35" s="202"/>
    </row>
    <row r="36" spans="1:5" ht="30.75" customHeight="1" x14ac:dyDescent="0.2">
      <c r="A36" s="181">
        <v>34</v>
      </c>
      <c r="B36" s="193"/>
      <c r="C36" s="203"/>
      <c r="D36" s="195"/>
      <c r="E36" s="202"/>
    </row>
    <row r="37" spans="1:5" ht="30.75" customHeight="1" x14ac:dyDescent="0.2">
      <c r="A37" s="181">
        <v>35</v>
      </c>
      <c r="B37" s="195"/>
      <c r="C37" s="201"/>
      <c r="D37" s="195"/>
      <c r="E37" s="202"/>
    </row>
    <row r="38" spans="1:5" ht="30.75" customHeight="1" x14ac:dyDescent="0.2">
      <c r="A38" s="181">
        <v>36</v>
      </c>
      <c r="B38" s="194"/>
      <c r="C38" s="201"/>
      <c r="D38" s="195"/>
      <c r="E38" s="204"/>
    </row>
    <row r="39" spans="1:5" ht="30.75" customHeight="1" x14ac:dyDescent="0.2">
      <c r="A39" s="181">
        <v>37</v>
      </c>
      <c r="B39" s="193" t="s">
        <v>316</v>
      </c>
      <c r="C39" s="193" t="s">
        <v>316</v>
      </c>
      <c r="D39" s="195" t="s">
        <v>317</v>
      </c>
      <c r="E39" s="202" t="str">
        <f t="shared" si="0"/>
        <v>ITN-ECA-C13-CPA-FY22-Placement and Licensing Services</v>
      </c>
    </row>
    <row r="40" spans="1:5" ht="30.75" customHeight="1" x14ac:dyDescent="0.2">
      <c r="A40" s="181">
        <v>38</v>
      </c>
      <c r="B40" s="193"/>
      <c r="C40" s="194"/>
      <c r="D40" s="195"/>
      <c r="E40" s="202"/>
    </row>
    <row r="41" spans="1:5" ht="30.75" customHeight="1" x14ac:dyDescent="0.2">
      <c r="B41" s="193"/>
      <c r="C41" s="194"/>
      <c r="D41" s="195"/>
      <c r="E41" s="202"/>
    </row>
    <row r="42" spans="1:5" ht="30.75" customHeight="1" x14ac:dyDescent="0.2">
      <c r="A42" s="181">
        <v>40</v>
      </c>
      <c r="B42" s="195"/>
      <c r="C42" s="194"/>
      <c r="D42" s="195"/>
      <c r="E42" s="202"/>
    </row>
    <row r="43" spans="1:5" ht="30.75" customHeight="1" x14ac:dyDescent="0.2">
      <c r="A43" s="181">
        <v>41</v>
      </c>
      <c r="B43" s="195"/>
      <c r="C43" s="194"/>
      <c r="D43" s="195"/>
      <c r="E43" s="202"/>
    </row>
    <row r="44" spans="1:5" ht="30.75" customHeight="1" x14ac:dyDescent="0.2">
      <c r="A44" s="181">
        <v>42</v>
      </c>
      <c r="B44" s="195"/>
      <c r="C44" s="194"/>
      <c r="D44" s="195"/>
      <c r="E44" s="202"/>
    </row>
    <row r="45" spans="1:5" ht="30.75" customHeight="1" x14ac:dyDescent="0.2">
      <c r="A45" s="181">
        <v>43</v>
      </c>
      <c r="B45" s="194"/>
      <c r="C45" s="201"/>
      <c r="D45" s="195"/>
      <c r="E45" s="204"/>
    </row>
    <row r="46" spans="1:5" ht="30.75" customHeight="1" x14ac:dyDescent="0.2">
      <c r="A46" s="181">
        <v>44</v>
      </c>
      <c r="B46" s="195"/>
      <c r="C46" s="201"/>
      <c r="D46" s="195"/>
      <c r="E46" s="204"/>
    </row>
    <row r="47" spans="1:5" ht="30.75" customHeight="1" x14ac:dyDescent="0.2">
      <c r="A47" s="181">
        <v>45</v>
      </c>
      <c r="B47" s="195"/>
      <c r="C47" s="201"/>
      <c r="D47" s="195"/>
      <c r="E47" s="204"/>
    </row>
    <row r="48" spans="1:5" ht="30.75" customHeight="1" x14ac:dyDescent="0.2">
      <c r="A48" s="181">
        <v>46</v>
      </c>
      <c r="B48" s="195"/>
      <c r="C48" s="201"/>
      <c r="D48" s="195"/>
      <c r="E48" s="204"/>
    </row>
    <row r="49" spans="1:5" ht="30.75" customHeight="1" x14ac:dyDescent="0.2">
      <c r="A49" s="181">
        <v>47</v>
      </c>
      <c r="B49" s="204"/>
      <c r="C49" s="201"/>
      <c r="D49" s="204"/>
      <c r="E49" s="204"/>
    </row>
    <row r="50" spans="1:5" ht="30.75" customHeight="1" x14ac:dyDescent="0.2">
      <c r="A50" s="181">
        <v>48</v>
      </c>
      <c r="B50" s="204"/>
      <c r="C50" s="201"/>
      <c r="D50" s="204"/>
      <c r="E50" s="204"/>
    </row>
    <row r="51" spans="1:5" ht="30.75" customHeight="1" x14ac:dyDescent="0.2">
      <c r="A51" s="181">
        <v>49</v>
      </c>
      <c r="B51" s="204"/>
      <c r="C51" s="201"/>
      <c r="D51" s="204"/>
      <c r="E51" s="204"/>
    </row>
    <row r="52" spans="1:5" ht="30.75" customHeight="1" x14ac:dyDescent="0.2">
      <c r="A52" s="181">
        <v>50</v>
      </c>
      <c r="B52" s="195"/>
      <c r="C52" s="201"/>
      <c r="D52" s="195"/>
      <c r="E52" s="204"/>
    </row>
    <row r="53" spans="1:5" ht="30.75" customHeight="1" x14ac:dyDescent="0.2">
      <c r="A53" s="181">
        <v>51</v>
      </c>
      <c r="B53" s="195"/>
      <c r="C53" s="201"/>
      <c r="D53" s="195"/>
      <c r="E53" s="204"/>
    </row>
    <row r="54" spans="1:5" ht="30.75" customHeight="1" x14ac:dyDescent="0.2">
      <c r="A54" s="181">
        <v>52</v>
      </c>
      <c r="B54" s="195"/>
      <c r="C54" s="201"/>
      <c r="D54" s="195"/>
      <c r="E54" s="204"/>
    </row>
    <row r="55" spans="1:5" ht="30.75" customHeight="1" x14ac:dyDescent="0.2">
      <c r="A55" s="181">
        <v>53</v>
      </c>
      <c r="B55" s="204"/>
      <c r="C55" s="201"/>
      <c r="D55" s="204"/>
      <c r="E55" s="204"/>
    </row>
    <row r="56" spans="1:5" ht="30.75" customHeight="1" x14ac:dyDescent="0.2">
      <c r="C56" s="208"/>
    </row>
    <row r="57" spans="1:5" ht="30.75" customHeight="1" x14ac:dyDescent="0.2">
      <c r="C57" s="208"/>
    </row>
    <row r="59" spans="1:5" ht="30.75" customHeight="1" x14ac:dyDescent="0.2">
      <c r="B59" s="209"/>
    </row>
  </sheetData>
  <sortState ref="B4:E55">
    <sortCondition ref="D4:D55"/>
    <sortCondition ref="B4:B55"/>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38"/>
  <sheetViews>
    <sheetView workbookViewId="0">
      <selection activeCell="A9" sqref="A9:D9"/>
    </sheetView>
  </sheetViews>
  <sheetFormatPr defaultColWidth="9.140625" defaultRowHeight="15" x14ac:dyDescent="0.25"/>
  <cols>
    <col min="1" max="1" width="9.140625" style="256"/>
    <col min="2" max="2" width="41.85546875" style="254" customWidth="1"/>
    <col min="3" max="3" width="43.85546875" style="254" customWidth="1"/>
    <col min="4" max="4" width="35.5703125" style="255" customWidth="1"/>
    <col min="5" max="16384" width="9.140625" style="256"/>
  </cols>
  <sheetData>
    <row r="1" spans="1:6" x14ac:dyDescent="0.25">
      <c r="B1" s="264"/>
      <c r="C1" s="264"/>
      <c r="D1" s="265">
        <f>'Program Annual Budget'!$D$7</f>
        <v>0</v>
      </c>
    </row>
    <row r="2" spans="1:6" x14ac:dyDescent="0.25">
      <c r="B2" s="264"/>
      <c r="C2" s="264"/>
      <c r="D2" s="265">
        <f>'Program Annual Budget'!$D$8</f>
        <v>0</v>
      </c>
    </row>
    <row r="3" spans="1:6" x14ac:dyDescent="0.25">
      <c r="B3" s="264"/>
      <c r="C3" s="264"/>
      <c r="D3" s="265" t="str">
        <f>'Program Annual Budget'!$D$9</f>
        <v>ITN-ECA-C13-CPA-FY22</v>
      </c>
    </row>
    <row r="4" spans="1:6" x14ac:dyDescent="0.25">
      <c r="B4" s="264"/>
      <c r="C4" s="264"/>
      <c r="D4" s="265" t="str">
        <f>"Budget Version - "&amp;'Program Annual Budget'!$G$10</f>
        <v>Budget Version - Original</v>
      </c>
    </row>
    <row r="5" spans="1:6" x14ac:dyDescent="0.25">
      <c r="B5" s="264"/>
      <c r="C5" s="264"/>
      <c r="D5" s="266">
        <f>'Program Annual Budget'!$H$10</f>
        <v>0</v>
      </c>
    </row>
    <row r="6" spans="1:6" ht="15.75" x14ac:dyDescent="0.25">
      <c r="A6" s="257"/>
      <c r="B6" s="267"/>
      <c r="C6" s="268" t="s">
        <v>235</v>
      </c>
      <c r="D6" s="269" t="s">
        <v>236</v>
      </c>
    </row>
    <row r="7" spans="1:6" ht="5.25" customHeight="1" thickBot="1" x14ac:dyDescent="0.3">
      <c r="A7" s="257"/>
      <c r="B7" s="258"/>
      <c r="C7" s="259"/>
      <c r="D7" s="260"/>
    </row>
    <row r="8" spans="1:6" ht="21" thickBot="1" x14ac:dyDescent="0.35">
      <c r="A8" s="328" t="s">
        <v>49</v>
      </c>
      <c r="B8" s="329"/>
      <c r="C8" s="249"/>
      <c r="D8" s="250"/>
      <c r="E8" s="261"/>
      <c r="F8" s="261"/>
    </row>
    <row r="9" spans="1:6" ht="20.25" x14ac:dyDescent="0.3">
      <c r="A9" s="330"/>
      <c r="B9" s="330"/>
      <c r="C9" s="251"/>
      <c r="D9" s="250"/>
      <c r="E9" s="261"/>
      <c r="F9" s="261"/>
    </row>
    <row r="10" spans="1:6" ht="15.75" thickBot="1" x14ac:dyDescent="0.3">
      <c r="A10" s="332"/>
      <c r="B10" s="332"/>
      <c r="C10" s="251"/>
      <c r="D10" s="250"/>
    </row>
    <row r="11" spans="1:6" ht="16.5" thickBot="1" x14ac:dyDescent="0.3">
      <c r="A11" s="328" t="s">
        <v>52</v>
      </c>
      <c r="B11" s="329"/>
      <c r="C11" s="252"/>
      <c r="D11" s="253"/>
    </row>
    <row r="12" spans="1:6" x14ac:dyDescent="0.25">
      <c r="A12" s="330"/>
      <c r="B12" s="330"/>
      <c r="C12" s="251"/>
      <c r="D12" s="253"/>
    </row>
    <row r="13" spans="1:6" ht="15.75" thickBot="1" x14ac:dyDescent="0.3">
      <c r="A13" s="332"/>
      <c r="B13" s="332"/>
      <c r="C13" s="251"/>
      <c r="D13" s="253"/>
    </row>
    <row r="14" spans="1:6" ht="21" thickBot="1" x14ac:dyDescent="0.35">
      <c r="A14" s="328" t="s">
        <v>55</v>
      </c>
      <c r="B14" s="329"/>
      <c r="C14" s="252"/>
      <c r="D14" s="253"/>
      <c r="E14" s="261"/>
    </row>
    <row r="15" spans="1:6" s="262" customFormat="1" ht="20.25" x14ac:dyDescent="0.3">
      <c r="A15" s="330"/>
      <c r="B15" s="330"/>
      <c r="C15" s="251"/>
      <c r="D15" s="253"/>
      <c r="E15" s="261"/>
    </row>
    <row r="16" spans="1:6" ht="15.75" thickBot="1" x14ac:dyDescent="0.3">
      <c r="A16" s="332"/>
      <c r="B16" s="332"/>
      <c r="C16" s="251"/>
      <c r="D16" s="250"/>
    </row>
    <row r="17" spans="1:5" ht="21" thickBot="1" x14ac:dyDescent="0.35">
      <c r="A17" s="328" t="s">
        <v>60</v>
      </c>
      <c r="B17" s="329"/>
      <c r="C17" s="252"/>
      <c r="D17" s="253"/>
      <c r="E17" s="261"/>
    </row>
    <row r="18" spans="1:5" s="262" customFormat="1" ht="20.25" x14ac:dyDescent="0.3">
      <c r="A18" s="330"/>
      <c r="B18" s="330"/>
      <c r="C18" s="251"/>
      <c r="D18" s="253"/>
      <c r="E18" s="261"/>
    </row>
    <row r="19" spans="1:5" ht="15.75" thickBot="1" x14ac:dyDescent="0.3">
      <c r="A19" s="332"/>
      <c r="B19" s="332"/>
      <c r="C19" s="251"/>
      <c r="D19" s="250"/>
    </row>
    <row r="20" spans="1:5" ht="21" thickBot="1" x14ac:dyDescent="0.35">
      <c r="A20" s="328" t="s">
        <v>61</v>
      </c>
      <c r="B20" s="329"/>
      <c r="C20" s="252"/>
      <c r="D20" s="253"/>
      <c r="E20" s="261"/>
    </row>
    <row r="21" spans="1:5" s="262" customFormat="1" ht="20.25" x14ac:dyDescent="0.3">
      <c r="A21" s="330"/>
      <c r="B21" s="330"/>
      <c r="C21" s="251"/>
      <c r="D21" s="253"/>
      <c r="E21" s="261"/>
    </row>
    <row r="22" spans="1:5" ht="15.75" thickBot="1" x14ac:dyDescent="0.3">
      <c r="A22" s="332"/>
      <c r="B22" s="332"/>
      <c r="C22" s="251"/>
      <c r="D22" s="250"/>
    </row>
    <row r="23" spans="1:5" ht="21" thickBot="1" x14ac:dyDescent="0.35">
      <c r="A23" s="328" t="s">
        <v>183</v>
      </c>
      <c r="B23" s="329"/>
      <c r="C23" s="252"/>
      <c r="D23" s="253"/>
      <c r="E23" s="261"/>
    </row>
    <row r="24" spans="1:5" s="262" customFormat="1" ht="20.25" x14ac:dyDescent="0.3">
      <c r="A24" s="330"/>
      <c r="B24" s="330"/>
      <c r="C24" s="251"/>
      <c r="D24" s="253"/>
      <c r="E24" s="261"/>
    </row>
    <row r="25" spans="1:5" ht="21" thickBot="1" x14ac:dyDescent="0.35">
      <c r="A25" s="332"/>
      <c r="B25" s="332"/>
      <c r="C25" s="251"/>
      <c r="D25" s="253"/>
      <c r="E25" s="261"/>
    </row>
    <row r="26" spans="1:5" ht="21" thickBot="1" x14ac:dyDescent="0.35">
      <c r="A26" s="328" t="s">
        <v>76</v>
      </c>
      <c r="B26" s="329"/>
      <c r="C26" s="252"/>
      <c r="D26" s="253"/>
      <c r="E26" s="261"/>
    </row>
    <row r="27" spans="1:5" s="262" customFormat="1" ht="20.25" x14ac:dyDescent="0.3">
      <c r="A27" s="330"/>
      <c r="B27" s="330"/>
      <c r="C27" s="251"/>
      <c r="D27" s="253"/>
      <c r="E27" s="261"/>
    </row>
    <row r="28" spans="1:5" ht="21" thickBot="1" x14ac:dyDescent="0.35">
      <c r="A28" s="332"/>
      <c r="B28" s="332"/>
      <c r="C28" s="251"/>
      <c r="D28" s="253"/>
      <c r="E28" s="261"/>
    </row>
    <row r="29" spans="1:5" ht="21" thickBot="1" x14ac:dyDescent="0.35">
      <c r="A29" s="328" t="s">
        <v>78</v>
      </c>
      <c r="B29" s="329"/>
      <c r="C29" s="252"/>
      <c r="D29" s="253"/>
      <c r="E29" s="261"/>
    </row>
    <row r="30" spans="1:5" s="262" customFormat="1" ht="20.25" x14ac:dyDescent="0.3">
      <c r="A30" s="330"/>
      <c r="B30" s="330"/>
      <c r="C30" s="251"/>
      <c r="D30" s="253"/>
      <c r="E30" s="261"/>
    </row>
    <row r="31" spans="1:5" ht="21" thickBot="1" x14ac:dyDescent="0.35">
      <c r="A31" s="332"/>
      <c r="B31" s="332"/>
      <c r="C31" s="251"/>
      <c r="D31" s="253"/>
      <c r="E31" s="261"/>
    </row>
    <row r="32" spans="1:5" ht="21" thickBot="1" x14ac:dyDescent="0.35">
      <c r="A32" s="328" t="s">
        <v>79</v>
      </c>
      <c r="B32" s="329"/>
      <c r="C32" s="252"/>
      <c r="D32" s="253"/>
      <c r="E32" s="261"/>
    </row>
    <row r="33" spans="1:5" s="262" customFormat="1" ht="20.25" x14ac:dyDescent="0.3">
      <c r="A33" s="330"/>
      <c r="B33" s="330"/>
      <c r="C33" s="251"/>
      <c r="D33" s="253"/>
      <c r="E33" s="261"/>
    </row>
    <row r="34" spans="1:5" ht="21" thickBot="1" x14ac:dyDescent="0.35">
      <c r="A34" s="332"/>
      <c r="B34" s="332"/>
      <c r="C34" s="251"/>
      <c r="D34" s="253"/>
      <c r="E34" s="261"/>
    </row>
    <row r="35" spans="1:5" ht="21" thickBot="1" x14ac:dyDescent="0.35">
      <c r="A35" s="328" t="s">
        <v>82</v>
      </c>
      <c r="B35" s="329"/>
      <c r="C35" s="252"/>
      <c r="D35" s="253"/>
      <c r="E35" s="261"/>
    </row>
    <row r="36" spans="1:5" x14ac:dyDescent="0.25">
      <c r="A36" s="330"/>
      <c r="B36" s="330"/>
      <c r="C36" s="251"/>
      <c r="D36" s="250"/>
    </row>
    <row r="37" spans="1:5" x14ac:dyDescent="0.25">
      <c r="A37" s="331"/>
      <c r="B37" s="331"/>
      <c r="C37" s="251"/>
      <c r="D37" s="250"/>
    </row>
    <row r="38" spans="1:5" x14ac:dyDescent="0.25">
      <c r="A38" s="263"/>
      <c r="B38" s="258"/>
      <c r="C38" s="251"/>
      <c r="D38" s="250"/>
    </row>
  </sheetData>
  <sheetProtection password="DBEE" sheet="1" objects="1" scenarios="1"/>
  <mergeCells count="30">
    <mergeCell ref="A37:B37"/>
    <mergeCell ref="A33:B33"/>
    <mergeCell ref="A36:B36"/>
    <mergeCell ref="A10:B10"/>
    <mergeCell ref="A13:B13"/>
    <mergeCell ref="A16:B16"/>
    <mergeCell ref="A19:B19"/>
    <mergeCell ref="A22:B22"/>
    <mergeCell ref="A25:B25"/>
    <mergeCell ref="A28:B28"/>
    <mergeCell ref="A31:B31"/>
    <mergeCell ref="A34:B34"/>
    <mergeCell ref="A35:B35"/>
    <mergeCell ref="A20:B20"/>
    <mergeCell ref="A23:B23"/>
    <mergeCell ref="A26:B26"/>
    <mergeCell ref="A17:B17"/>
    <mergeCell ref="A8:B8"/>
    <mergeCell ref="A11:B11"/>
    <mergeCell ref="A14:B14"/>
    <mergeCell ref="A32:B32"/>
    <mergeCell ref="A9:B9"/>
    <mergeCell ref="A12:B12"/>
    <mergeCell ref="A15:B15"/>
    <mergeCell ref="A18:B18"/>
    <mergeCell ref="A21:B21"/>
    <mergeCell ref="A24:B24"/>
    <mergeCell ref="A27:B27"/>
    <mergeCell ref="A30:B30"/>
    <mergeCell ref="A29:B29"/>
  </mergeCells>
  <pageMargins left="0.25" right="0.25"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2.75" x14ac:dyDescent="0.2"/>
  <cols>
    <col min="1" max="1" width="19.140625" customWidth="1"/>
    <col min="2" max="2" width="18.7109375" customWidth="1"/>
  </cols>
  <sheetData>
    <row r="1" spans="1:1" x14ac:dyDescent="0.2">
      <c r="A1" s="96" t="s">
        <v>13</v>
      </c>
    </row>
    <row r="2" spans="1:1" x14ac:dyDescent="0.2">
      <c r="A2" s="96" t="s">
        <v>305</v>
      </c>
    </row>
    <row r="3" spans="1:1" x14ac:dyDescent="0.2">
      <c r="A3" s="96" t="s">
        <v>306</v>
      </c>
    </row>
    <row r="4" spans="1:1" x14ac:dyDescent="0.2">
      <c r="A4" s="96" t="s">
        <v>307</v>
      </c>
    </row>
    <row r="5" spans="1:1" x14ac:dyDescent="0.2">
      <c r="A5" s="96" t="s">
        <v>308</v>
      </c>
    </row>
    <row r="6" spans="1:1" x14ac:dyDescent="0.2">
      <c r="A6" s="96" t="s">
        <v>309</v>
      </c>
    </row>
    <row r="7" spans="1:1" x14ac:dyDescent="0.2">
      <c r="A7" s="96" t="s">
        <v>310</v>
      </c>
    </row>
    <row r="8" spans="1:1" x14ac:dyDescent="0.2">
      <c r="A8" s="96" t="s">
        <v>311</v>
      </c>
    </row>
    <row r="9" spans="1:1" x14ac:dyDescent="0.2">
      <c r="A9" s="96" t="s">
        <v>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74"/>
  <sheetViews>
    <sheetView tabSelected="1" zoomScaleNormal="100" workbookViewId="0">
      <selection activeCell="D1" sqref="D1:M1"/>
    </sheetView>
  </sheetViews>
  <sheetFormatPr defaultRowHeight="18.75" customHeight="1" x14ac:dyDescent="0.2"/>
  <cols>
    <col min="1" max="4" width="8.7109375" customWidth="1"/>
    <col min="5" max="5" width="4" customWidth="1"/>
    <col min="6" max="6" width="8.85546875" customWidth="1"/>
    <col min="7" max="13" width="8.7109375" customWidth="1"/>
  </cols>
  <sheetData>
    <row r="1" spans="1:13" ht="18.75" customHeight="1" x14ac:dyDescent="0.25">
      <c r="A1" s="17"/>
      <c r="B1" s="17"/>
      <c r="C1" s="17"/>
      <c r="D1" s="287" t="str">
        <f>'Budget Overview'!D1:M1</f>
        <v>Eckerd Connects</v>
      </c>
      <c r="E1" s="287"/>
      <c r="F1" s="287"/>
      <c r="G1" s="287"/>
      <c r="H1" s="287"/>
      <c r="I1" s="287"/>
      <c r="J1" s="287"/>
      <c r="K1" s="287"/>
      <c r="L1" s="287"/>
      <c r="M1" s="287"/>
    </row>
    <row r="2" spans="1:13" ht="18.75" customHeight="1" x14ac:dyDescent="0.25">
      <c r="B2" s="17"/>
      <c r="C2" s="17"/>
      <c r="D2" s="287" t="str">
        <f>'Budget Overview'!D2:M2</f>
        <v>Program Annual Budget</v>
      </c>
      <c r="E2" s="287"/>
      <c r="F2" s="287"/>
      <c r="G2" s="287"/>
      <c r="H2" s="287"/>
      <c r="I2" s="287"/>
      <c r="J2" s="287"/>
      <c r="K2" s="287"/>
      <c r="L2" s="287"/>
      <c r="M2" s="287"/>
    </row>
    <row r="3" spans="1:13" ht="18.75" customHeight="1" x14ac:dyDescent="0.25">
      <c r="A3" s="17"/>
      <c r="B3" s="17"/>
      <c r="C3" s="17"/>
      <c r="D3" s="287" t="str">
        <f>'Budget Overview'!D3:M3</f>
        <v>July 1, 2018 through June 30, 2019</v>
      </c>
      <c r="E3" s="287"/>
      <c r="F3" s="287"/>
      <c r="G3" s="287"/>
      <c r="H3" s="287"/>
      <c r="I3" s="287"/>
      <c r="J3" s="287"/>
      <c r="K3" s="287"/>
      <c r="L3" s="287"/>
      <c r="M3" s="287"/>
    </row>
    <row r="5" spans="1:13" ht="18" customHeight="1" x14ac:dyDescent="0.25">
      <c r="A5" s="17"/>
      <c r="B5" s="17"/>
      <c r="C5" s="17"/>
      <c r="D5" s="288" t="s">
        <v>65</v>
      </c>
      <c r="E5" s="288"/>
      <c r="F5" s="288"/>
      <c r="G5" s="288"/>
      <c r="H5" s="288"/>
      <c r="I5" s="288"/>
      <c r="J5" s="288"/>
      <c r="K5" s="288"/>
      <c r="L5" s="288"/>
      <c r="M5" s="288"/>
    </row>
    <row r="6" spans="1:13" ht="18" customHeight="1" x14ac:dyDescent="0.25">
      <c r="A6" s="13"/>
      <c r="B6" s="13"/>
      <c r="C6" s="13"/>
      <c r="D6" s="13"/>
      <c r="E6" s="13"/>
      <c r="F6" s="13"/>
      <c r="G6" s="13"/>
      <c r="H6" s="13"/>
      <c r="I6" s="13"/>
      <c r="J6" s="13"/>
    </row>
    <row r="7" spans="1:13" ht="18" customHeight="1" x14ac:dyDescent="0.25">
      <c r="A7" s="13"/>
      <c r="B7" s="13"/>
      <c r="C7" s="13"/>
      <c r="D7" s="13"/>
      <c r="E7" s="13"/>
      <c r="F7" s="13"/>
      <c r="G7" s="13"/>
      <c r="H7" s="13"/>
      <c r="I7" s="13"/>
      <c r="J7" s="13"/>
    </row>
    <row r="8" spans="1:13" ht="18" customHeight="1" x14ac:dyDescent="0.25">
      <c r="A8" s="13"/>
      <c r="B8" s="13"/>
      <c r="C8" s="13"/>
      <c r="D8" s="13"/>
      <c r="E8" s="13"/>
      <c r="F8" s="13"/>
      <c r="G8" s="13"/>
      <c r="H8" s="13"/>
      <c r="I8" s="13"/>
      <c r="J8" s="13"/>
    </row>
    <row r="9" spans="1:13" ht="18" customHeight="1" x14ac:dyDescent="0.25">
      <c r="A9" s="14" t="s">
        <v>66</v>
      </c>
      <c r="B9" s="13"/>
      <c r="C9" s="13"/>
      <c r="D9" s="13"/>
      <c r="E9" s="13"/>
      <c r="F9" s="13"/>
      <c r="G9" s="13"/>
      <c r="H9" s="13"/>
      <c r="I9" s="13"/>
      <c r="J9" s="13"/>
    </row>
    <row r="10" spans="1:13" ht="18" customHeight="1" x14ac:dyDescent="0.25">
      <c r="A10" s="14" t="s">
        <v>95</v>
      </c>
      <c r="B10" s="13"/>
      <c r="C10" s="13"/>
      <c r="D10" s="13"/>
      <c r="E10" s="13"/>
      <c r="F10" s="13"/>
      <c r="G10" s="13"/>
      <c r="H10" s="13"/>
      <c r="I10" s="13"/>
      <c r="J10" s="13"/>
    </row>
    <row r="11" spans="1:13" s="15" customFormat="1" ht="18" customHeight="1" x14ac:dyDescent="0.2">
      <c r="A11" s="14"/>
      <c r="B11" s="14"/>
      <c r="C11" s="14"/>
      <c r="D11" s="14"/>
      <c r="E11" s="14"/>
      <c r="F11" s="14"/>
      <c r="G11" s="14"/>
      <c r="H11" s="14"/>
      <c r="I11" s="14"/>
      <c r="J11" s="14"/>
    </row>
    <row r="12" spans="1:13" s="15" customFormat="1" ht="18" customHeight="1" x14ac:dyDescent="0.2">
      <c r="A12" s="14"/>
      <c r="B12" s="14"/>
      <c r="C12" s="14"/>
      <c r="D12" s="14"/>
      <c r="E12" s="14"/>
      <c r="F12" s="14"/>
      <c r="G12" s="14"/>
      <c r="H12" s="14"/>
      <c r="I12" s="14"/>
      <c r="J12" s="14"/>
    </row>
    <row r="13" spans="1:13" s="15" customFormat="1" ht="18" customHeight="1" x14ac:dyDescent="0.25">
      <c r="A13" s="14" t="s">
        <v>246</v>
      </c>
      <c r="B13" s="14"/>
      <c r="C13" s="14"/>
      <c r="D13" s="14"/>
      <c r="E13" s="14"/>
      <c r="F13" s="14"/>
      <c r="G13" s="14"/>
      <c r="H13" s="14"/>
      <c r="I13" s="14"/>
      <c r="J13" s="14"/>
    </row>
    <row r="14" spans="1:13" s="15" customFormat="1" ht="18" customHeight="1" x14ac:dyDescent="0.2">
      <c r="A14" s="14" t="s">
        <v>90</v>
      </c>
      <c r="B14" s="14"/>
      <c r="C14" s="14"/>
      <c r="D14" s="14"/>
      <c r="E14" s="14"/>
      <c r="F14" s="14"/>
      <c r="G14" s="14"/>
      <c r="H14" s="14"/>
      <c r="I14" s="14"/>
      <c r="J14" s="14"/>
    </row>
    <row r="15" spans="1:13" s="15" customFormat="1" ht="18" customHeight="1" x14ac:dyDescent="0.2">
      <c r="A15" s="14" t="s">
        <v>195</v>
      </c>
      <c r="B15" s="14"/>
      <c r="C15" s="14"/>
      <c r="D15" s="14"/>
      <c r="E15" s="14"/>
      <c r="F15" s="14"/>
      <c r="G15" s="14"/>
      <c r="H15" s="14"/>
      <c r="I15" s="14"/>
      <c r="J15" s="14"/>
    </row>
    <row r="16" spans="1:13" s="15" customFormat="1" ht="18" customHeight="1" x14ac:dyDescent="0.2">
      <c r="A16" s="14"/>
      <c r="B16" s="14"/>
      <c r="C16" s="14"/>
      <c r="D16" s="14"/>
      <c r="E16" s="14"/>
      <c r="F16" s="14"/>
      <c r="G16" s="14"/>
      <c r="H16" s="14"/>
      <c r="I16" s="14"/>
      <c r="J16" s="14"/>
    </row>
    <row r="17" spans="1:24" s="15" customFormat="1" ht="18" customHeight="1" x14ac:dyDescent="0.2">
      <c r="A17" s="14"/>
      <c r="B17" s="14"/>
      <c r="C17" s="14"/>
      <c r="D17" s="14"/>
      <c r="E17" s="14"/>
      <c r="F17" s="14"/>
      <c r="G17" s="14"/>
      <c r="H17" s="14"/>
      <c r="I17" s="14"/>
      <c r="J17" s="14"/>
    </row>
    <row r="18" spans="1:24" s="15" customFormat="1" ht="18" customHeight="1" x14ac:dyDescent="0.25">
      <c r="A18" s="14" t="s">
        <v>247</v>
      </c>
      <c r="B18" s="14"/>
      <c r="C18" s="14"/>
      <c r="D18" s="14"/>
      <c r="E18" s="14"/>
      <c r="F18" s="14"/>
      <c r="G18" s="14"/>
      <c r="H18" s="14"/>
      <c r="I18" s="14"/>
      <c r="J18" s="14"/>
    </row>
    <row r="19" spans="1:24" s="15" customFormat="1" ht="18" customHeight="1" x14ac:dyDescent="0.2">
      <c r="A19" s="14" t="s">
        <v>196</v>
      </c>
      <c r="B19" s="14"/>
      <c r="C19" s="14"/>
      <c r="D19" s="14"/>
      <c r="E19" s="14"/>
      <c r="F19" s="14"/>
      <c r="G19" s="14"/>
      <c r="H19" s="14"/>
      <c r="I19" s="14"/>
      <c r="J19" s="14"/>
    </row>
    <row r="20" spans="1:24" s="15" customFormat="1" ht="18" customHeight="1" x14ac:dyDescent="0.2">
      <c r="A20" s="14" t="s">
        <v>136</v>
      </c>
      <c r="B20" s="14"/>
      <c r="C20" s="14"/>
      <c r="D20" s="14"/>
      <c r="E20" s="14"/>
      <c r="F20" s="14"/>
      <c r="G20" s="14"/>
      <c r="H20" s="14"/>
      <c r="I20" s="14"/>
      <c r="J20" s="14"/>
    </row>
    <row r="21" spans="1:24" s="15" customFormat="1" ht="18" customHeight="1" x14ac:dyDescent="0.2">
      <c r="A21" s="14" t="s">
        <v>137</v>
      </c>
      <c r="B21" s="14"/>
      <c r="C21" s="14"/>
      <c r="D21" s="14"/>
      <c r="E21" s="14"/>
      <c r="F21" s="14"/>
      <c r="G21" s="14"/>
      <c r="H21" s="14"/>
      <c r="I21" s="14"/>
      <c r="J21" s="14"/>
    </row>
    <row r="22" spans="1:24" s="15" customFormat="1" ht="18" customHeight="1" x14ac:dyDescent="0.2">
      <c r="A22" s="14"/>
      <c r="B22" s="14"/>
      <c r="C22" s="14"/>
      <c r="D22" s="14"/>
      <c r="E22" s="14"/>
      <c r="F22" s="14"/>
      <c r="G22" s="14"/>
      <c r="H22" s="14"/>
      <c r="I22" s="14"/>
      <c r="J22" s="14"/>
      <c r="R22" s="14"/>
      <c r="S22"/>
      <c r="T22"/>
      <c r="U22"/>
      <c r="V22"/>
      <c r="W22"/>
      <c r="X22"/>
    </row>
    <row r="23" spans="1:24" s="15" customFormat="1" ht="18" customHeight="1" x14ac:dyDescent="0.2">
      <c r="A23" s="14"/>
      <c r="B23" s="14"/>
      <c r="C23" s="14"/>
      <c r="D23" s="14"/>
      <c r="E23" s="14"/>
      <c r="F23" s="14"/>
      <c r="G23" s="14"/>
      <c r="H23" s="14"/>
      <c r="I23" s="14"/>
      <c r="J23" s="14"/>
      <c r="R23" s="14"/>
      <c r="S23" s="36"/>
      <c r="T23" s="36"/>
      <c r="U23" s="36"/>
      <c r="V23" s="36"/>
      <c r="W23" s="36"/>
      <c r="X23" s="36"/>
    </row>
    <row r="24" spans="1:24" s="15" customFormat="1" ht="18" customHeight="1" x14ac:dyDescent="0.25">
      <c r="A24" s="14" t="s">
        <v>262</v>
      </c>
      <c r="B24" s="14"/>
      <c r="C24" s="14"/>
      <c r="D24" s="14"/>
      <c r="E24" s="14"/>
      <c r="F24" s="14"/>
      <c r="G24" s="14"/>
      <c r="H24" s="14"/>
      <c r="I24" s="14"/>
      <c r="J24" s="14"/>
      <c r="R24" s="14"/>
      <c r="S24" s="36"/>
      <c r="T24" s="36"/>
      <c r="U24" s="36"/>
      <c r="V24" s="36"/>
      <c r="W24" s="36"/>
      <c r="X24" s="36"/>
    </row>
    <row r="25" spans="1:24" s="15" customFormat="1" ht="18" customHeight="1" x14ac:dyDescent="0.2">
      <c r="A25" s="14" t="s">
        <v>253</v>
      </c>
      <c r="B25" s="14"/>
      <c r="C25" s="14"/>
      <c r="D25" s="14"/>
      <c r="E25" s="14"/>
      <c r="F25" s="14"/>
      <c r="G25" s="14"/>
      <c r="H25" s="14"/>
      <c r="I25" s="14"/>
      <c r="J25" s="14"/>
    </row>
    <row r="26" spans="1:24" s="15" customFormat="1" ht="18" customHeight="1" x14ac:dyDescent="0.2">
      <c r="A26" s="14" t="s">
        <v>260</v>
      </c>
      <c r="B26" s="14"/>
      <c r="C26" s="14"/>
      <c r="D26" s="14"/>
      <c r="E26" s="14"/>
      <c r="F26" s="14"/>
      <c r="G26" s="14"/>
      <c r="H26" s="14"/>
      <c r="I26" s="14"/>
      <c r="J26" s="14"/>
    </row>
    <row r="27" spans="1:24" s="15" customFormat="1" ht="18" customHeight="1" x14ac:dyDescent="0.2">
      <c r="A27" s="14" t="s">
        <v>261</v>
      </c>
      <c r="B27" s="14"/>
      <c r="C27" s="14"/>
      <c r="D27" s="14"/>
      <c r="E27" s="14"/>
      <c r="F27" s="14"/>
      <c r="G27" s="14"/>
      <c r="H27" s="14"/>
      <c r="I27" s="14"/>
      <c r="J27" s="14"/>
    </row>
    <row r="28" spans="1:24" s="15" customFormat="1" ht="18" customHeight="1" x14ac:dyDescent="0.2">
      <c r="A28" s="14"/>
      <c r="B28" s="14"/>
      <c r="C28" s="14"/>
      <c r="D28" s="14"/>
      <c r="E28" s="14"/>
      <c r="F28" s="14"/>
      <c r="G28" s="14"/>
      <c r="H28" s="14"/>
      <c r="I28" s="14"/>
      <c r="J28" s="14"/>
    </row>
    <row r="29" spans="1:24" s="15" customFormat="1" ht="18" customHeight="1" x14ac:dyDescent="0.2">
      <c r="A29" s="14"/>
      <c r="B29" s="14"/>
      <c r="C29" s="14"/>
      <c r="D29" s="14"/>
      <c r="E29" s="14"/>
      <c r="F29" s="14"/>
      <c r="G29" s="14"/>
      <c r="H29" s="14"/>
      <c r="I29" s="14"/>
      <c r="J29" s="14"/>
    </row>
    <row r="30" spans="1:24" s="15" customFormat="1" ht="18" customHeight="1" x14ac:dyDescent="0.25">
      <c r="A30" s="210" t="s">
        <v>259</v>
      </c>
      <c r="B30" s="16"/>
      <c r="C30" s="16"/>
      <c r="D30" s="16"/>
      <c r="E30" s="16"/>
      <c r="F30" s="16"/>
      <c r="G30" s="16"/>
      <c r="H30" s="16"/>
      <c r="I30" s="16"/>
      <c r="J30" s="16"/>
      <c r="K30" s="16"/>
      <c r="L30" s="16"/>
      <c r="M30" s="16"/>
    </row>
    <row r="31" spans="1:24" s="15" customFormat="1" ht="18" customHeight="1" x14ac:dyDescent="0.2">
      <c r="A31" s="14" t="s">
        <v>91</v>
      </c>
      <c r="B31" s="14"/>
      <c r="C31" s="14"/>
      <c r="D31" s="14"/>
      <c r="E31" s="14"/>
      <c r="F31" s="14"/>
      <c r="G31" s="14"/>
      <c r="H31" s="14"/>
      <c r="I31" s="14"/>
      <c r="J31" s="14"/>
    </row>
    <row r="32" spans="1:24" s="15" customFormat="1" ht="18" customHeight="1" x14ac:dyDescent="0.2">
      <c r="A32" s="14" t="s">
        <v>92</v>
      </c>
      <c r="B32" s="14"/>
      <c r="F32" s="14"/>
      <c r="G32" s="14"/>
      <c r="H32" s="14"/>
      <c r="I32" s="14"/>
      <c r="J32" s="14"/>
    </row>
    <row r="33" spans="1:11" s="15" customFormat="1" ht="18" customHeight="1" x14ac:dyDescent="0.2">
      <c r="A33" s="14" t="s">
        <v>263</v>
      </c>
      <c r="B33" s="14"/>
      <c r="F33" s="14"/>
      <c r="G33" s="14"/>
      <c r="H33" s="14"/>
      <c r="I33" s="14"/>
      <c r="J33" s="14"/>
    </row>
    <row r="34" spans="1:11" s="15" customFormat="1" ht="18" customHeight="1" x14ac:dyDescent="0.2">
      <c r="A34" s="247" t="s">
        <v>264</v>
      </c>
      <c r="B34" s="14"/>
      <c r="F34" s="14"/>
      <c r="G34" s="14"/>
      <c r="H34" s="14"/>
      <c r="I34" s="14"/>
      <c r="J34" s="14"/>
    </row>
    <row r="35" spans="1:11" s="15" customFormat="1" ht="18" customHeight="1" x14ac:dyDescent="0.2">
      <c r="A35" s="14"/>
      <c r="B35" s="14"/>
      <c r="F35" s="14"/>
      <c r="G35" s="14"/>
      <c r="H35" s="14"/>
      <c r="I35" s="14"/>
      <c r="J35" s="14"/>
    </row>
    <row r="36" spans="1:11" s="15" customFormat="1" ht="18" customHeight="1" x14ac:dyDescent="0.25">
      <c r="A36" s="14"/>
      <c r="B36" s="14" t="s">
        <v>104</v>
      </c>
      <c r="F36" s="14"/>
      <c r="G36" s="14"/>
      <c r="H36" s="14"/>
      <c r="I36" s="14"/>
      <c r="J36" s="14"/>
    </row>
    <row r="37" spans="1:11" s="15" customFormat="1" ht="18" customHeight="1" x14ac:dyDescent="0.2">
      <c r="A37" s="14"/>
      <c r="C37" s="14" t="s">
        <v>105</v>
      </c>
      <c r="F37" s="14"/>
      <c r="G37" s="14"/>
      <c r="H37" s="14"/>
      <c r="I37" s="14"/>
      <c r="J37" s="14"/>
    </row>
    <row r="38" spans="1:11" s="15" customFormat="1" ht="18" customHeight="1" x14ac:dyDescent="0.2">
      <c r="A38" s="14"/>
      <c r="B38" s="14"/>
      <c r="C38" s="15" t="s">
        <v>71</v>
      </c>
      <c r="F38" s="14"/>
      <c r="G38" s="14"/>
      <c r="H38" s="14"/>
      <c r="I38" s="14"/>
      <c r="J38" s="14"/>
    </row>
    <row r="39" spans="1:11" s="15" customFormat="1" ht="18" customHeight="1" x14ac:dyDescent="0.25">
      <c r="A39" s="14"/>
      <c r="B39" s="14" t="s">
        <v>226</v>
      </c>
      <c r="F39" s="14"/>
      <c r="G39" s="14"/>
      <c r="H39" s="14"/>
      <c r="I39" s="14"/>
      <c r="J39" s="14"/>
    </row>
    <row r="40" spans="1:11" s="15" customFormat="1" ht="18" customHeight="1" x14ac:dyDescent="0.2">
      <c r="A40" s="14"/>
      <c r="B40" s="14"/>
      <c r="C40" s="15" t="s">
        <v>227</v>
      </c>
      <c r="F40" s="14"/>
      <c r="G40" s="14"/>
      <c r="H40" s="14"/>
      <c r="I40" s="14"/>
      <c r="J40" s="14"/>
    </row>
    <row r="41" spans="1:11" s="15" customFormat="1" ht="18" customHeight="1" x14ac:dyDescent="0.2">
      <c r="A41" s="14"/>
      <c r="B41" s="14"/>
      <c r="C41" s="15" t="s">
        <v>265</v>
      </c>
      <c r="F41" s="14"/>
      <c r="G41" s="14"/>
      <c r="H41" s="14"/>
      <c r="I41" s="14"/>
      <c r="J41" s="14"/>
    </row>
    <row r="42" spans="1:11" s="15" customFormat="1" ht="18" customHeight="1" x14ac:dyDescent="0.2">
      <c r="A42" s="14"/>
      <c r="B42" s="14"/>
      <c r="C42" s="15" t="s">
        <v>228</v>
      </c>
      <c r="F42" s="14"/>
      <c r="G42" s="14"/>
      <c r="H42" s="14"/>
      <c r="I42" s="14"/>
      <c r="J42" s="14"/>
    </row>
    <row r="43" spans="1:11" s="15" customFormat="1" ht="18" customHeight="1" x14ac:dyDescent="0.25">
      <c r="A43" s="14"/>
      <c r="B43" s="14" t="s">
        <v>42</v>
      </c>
      <c r="F43" s="14"/>
      <c r="G43" s="14"/>
      <c r="H43" s="14"/>
      <c r="I43" s="94"/>
      <c r="J43" s="94"/>
      <c r="K43" s="95"/>
    </row>
    <row r="44" spans="1:11" s="15" customFormat="1" ht="18" customHeight="1" x14ac:dyDescent="0.25">
      <c r="A44" s="14"/>
      <c r="B44" s="14" t="s">
        <v>40</v>
      </c>
      <c r="F44" s="14"/>
      <c r="G44" s="14"/>
      <c r="H44" s="14"/>
      <c r="I44" s="14"/>
      <c r="J44" s="14"/>
    </row>
    <row r="45" spans="1:11" s="15" customFormat="1" ht="18" customHeight="1" x14ac:dyDescent="0.2">
      <c r="A45" s="14"/>
      <c r="C45" s="14" t="s">
        <v>41</v>
      </c>
      <c r="F45" s="14"/>
      <c r="G45" s="14"/>
      <c r="H45" s="14"/>
      <c r="I45" s="14"/>
      <c r="J45" s="14"/>
    </row>
    <row r="46" spans="1:11" s="15" customFormat="1" ht="18" customHeight="1" x14ac:dyDescent="0.25">
      <c r="A46" s="14"/>
      <c r="B46" s="15" t="s">
        <v>94</v>
      </c>
      <c r="C46" s="14"/>
      <c r="F46" s="14"/>
      <c r="G46" s="14"/>
      <c r="H46" s="14"/>
      <c r="I46" s="14"/>
      <c r="J46" s="14"/>
    </row>
    <row r="47" spans="1:11" s="15" customFormat="1" ht="18" customHeight="1" x14ac:dyDescent="0.2">
      <c r="A47" s="14"/>
      <c r="C47" s="15" t="s">
        <v>93</v>
      </c>
      <c r="F47" s="14"/>
      <c r="G47" s="14"/>
      <c r="H47" s="14"/>
      <c r="I47" s="14"/>
      <c r="J47" s="14"/>
    </row>
    <row r="48" spans="1:11" s="15" customFormat="1" ht="18" customHeight="1" x14ac:dyDescent="0.2">
      <c r="A48" s="14"/>
      <c r="B48" s="14"/>
      <c r="F48" s="14"/>
      <c r="G48" s="14"/>
      <c r="H48" s="14"/>
      <c r="I48" s="14"/>
      <c r="J48" s="14"/>
    </row>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sheetProtection selectLockedCells="1" selectUnlockedCells="1"/>
  <mergeCells count="4">
    <mergeCell ref="D1:M1"/>
    <mergeCell ref="D2:M2"/>
    <mergeCell ref="D3:M3"/>
    <mergeCell ref="D5:M5"/>
  </mergeCells>
  <pageMargins left="0.96" right="0.44" top="0.48" bottom="0.32" header="0.3" footer="0.3"/>
  <pageSetup scale="8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7"/>
  <sheetViews>
    <sheetView zoomScaleNormal="100" workbookViewId="0">
      <selection activeCell="S14" sqref="S14"/>
    </sheetView>
  </sheetViews>
  <sheetFormatPr defaultRowHeight="18.75" customHeight="1" x14ac:dyDescent="0.2"/>
  <cols>
    <col min="1" max="4" width="8.7109375" customWidth="1"/>
    <col min="5" max="5" width="4" customWidth="1"/>
    <col min="6" max="6" width="8.85546875" customWidth="1"/>
    <col min="7" max="13" width="8.7109375" customWidth="1"/>
  </cols>
  <sheetData>
    <row r="1" spans="1:13" ht="18.75" customHeight="1" x14ac:dyDescent="0.25">
      <c r="A1" s="17"/>
      <c r="B1" s="17"/>
      <c r="C1" s="17"/>
      <c r="D1" s="287" t="s">
        <v>314</v>
      </c>
      <c r="E1" s="287"/>
      <c r="F1" s="287"/>
      <c r="G1" s="287"/>
      <c r="H1" s="287"/>
      <c r="I1" s="287"/>
      <c r="J1" s="287"/>
      <c r="K1" s="287"/>
      <c r="L1" s="287"/>
      <c r="M1" s="287"/>
    </row>
    <row r="2" spans="1:13" ht="18.75" customHeight="1" x14ac:dyDescent="0.25">
      <c r="A2" s="17"/>
      <c r="B2" s="17"/>
      <c r="C2" s="17"/>
      <c r="D2" s="287" t="s">
        <v>89</v>
      </c>
      <c r="E2" s="287"/>
      <c r="F2" s="287"/>
      <c r="G2" s="287"/>
      <c r="H2" s="287"/>
      <c r="I2" s="287"/>
      <c r="J2" s="287"/>
      <c r="K2" s="287"/>
      <c r="L2" s="287"/>
      <c r="M2" s="287"/>
    </row>
    <row r="3" spans="1:13" ht="18.75" customHeight="1" x14ac:dyDescent="0.25">
      <c r="A3" s="17"/>
      <c r="B3" s="17"/>
      <c r="C3" s="17"/>
      <c r="D3" s="287" t="s">
        <v>315</v>
      </c>
      <c r="E3" s="287"/>
      <c r="F3" s="287"/>
      <c r="G3" s="287"/>
      <c r="H3" s="287"/>
      <c r="I3" s="287"/>
      <c r="J3" s="287"/>
      <c r="K3" s="287"/>
      <c r="L3" s="287"/>
      <c r="M3" s="287"/>
    </row>
    <row r="5" spans="1:13" ht="18" customHeight="1" x14ac:dyDescent="0.25">
      <c r="A5" s="17"/>
      <c r="B5" s="17"/>
      <c r="C5" s="17"/>
      <c r="D5" s="288" t="s">
        <v>64</v>
      </c>
      <c r="E5" s="288"/>
      <c r="F5" s="288"/>
      <c r="G5" s="288"/>
      <c r="H5" s="288"/>
      <c r="I5" s="288"/>
      <c r="J5" s="288"/>
      <c r="K5" s="288"/>
      <c r="L5" s="288"/>
      <c r="M5" s="288"/>
    </row>
    <row r="6" spans="1:13" ht="18" customHeight="1" x14ac:dyDescent="0.25">
      <c r="A6" s="13"/>
      <c r="B6" s="13"/>
      <c r="C6" s="13"/>
      <c r="D6" s="13"/>
      <c r="E6" s="13"/>
      <c r="F6" s="13"/>
      <c r="G6" s="13"/>
      <c r="H6" s="13"/>
      <c r="I6" s="13"/>
      <c r="J6" s="13"/>
    </row>
    <row r="7" spans="1:13" ht="18" customHeight="1" x14ac:dyDescent="0.25">
      <c r="A7" s="13"/>
      <c r="B7" s="13"/>
      <c r="C7" s="13"/>
      <c r="D7" s="13"/>
      <c r="E7" s="13"/>
      <c r="F7" s="13"/>
      <c r="G7" s="13"/>
      <c r="H7" s="13"/>
      <c r="I7" s="13"/>
      <c r="J7" s="13"/>
    </row>
    <row r="8" spans="1:13" ht="18" customHeight="1" x14ac:dyDescent="0.25">
      <c r="A8" s="14" t="s">
        <v>19</v>
      </c>
      <c r="B8" s="13"/>
      <c r="C8" s="13"/>
      <c r="D8" s="13"/>
      <c r="E8" s="13"/>
      <c r="F8" s="13"/>
      <c r="G8" s="13"/>
      <c r="H8" s="13"/>
      <c r="I8" s="13"/>
      <c r="J8" s="13"/>
    </row>
    <row r="9" spans="1:13" ht="18" customHeight="1" x14ac:dyDescent="0.25">
      <c r="A9" s="14" t="s">
        <v>20</v>
      </c>
      <c r="B9" s="13"/>
      <c r="C9" s="13"/>
      <c r="D9" s="13"/>
      <c r="E9" s="13"/>
      <c r="F9" s="13"/>
      <c r="G9" s="13"/>
      <c r="H9" s="13"/>
      <c r="I9" s="13"/>
      <c r="J9" s="13"/>
    </row>
    <row r="10" spans="1:13" ht="18" customHeight="1" x14ac:dyDescent="0.25">
      <c r="A10" s="14" t="s">
        <v>204</v>
      </c>
      <c r="B10" s="13"/>
      <c r="C10" s="13"/>
      <c r="D10" s="13"/>
      <c r="E10" s="13"/>
      <c r="F10" s="13"/>
      <c r="G10" s="13"/>
      <c r="H10" s="13"/>
      <c r="I10" s="13"/>
      <c r="J10" s="13"/>
    </row>
    <row r="11" spans="1:13" ht="18" customHeight="1" x14ac:dyDescent="0.25">
      <c r="A11" s="14"/>
      <c r="B11" s="13"/>
      <c r="C11" s="13"/>
      <c r="D11" s="13"/>
      <c r="E11" s="13"/>
      <c r="F11" s="13"/>
      <c r="G11" s="13"/>
      <c r="H11" s="13"/>
      <c r="I11" s="13"/>
      <c r="J11" s="13"/>
    </row>
    <row r="12" spans="1:13" ht="18" customHeight="1" x14ac:dyDescent="0.25">
      <c r="A12" s="22"/>
      <c r="B12" s="20"/>
      <c r="C12" s="20"/>
      <c r="D12" s="20"/>
      <c r="E12" s="20"/>
      <c r="F12" s="20"/>
      <c r="G12" s="20"/>
      <c r="H12" s="20"/>
      <c r="I12" s="20"/>
      <c r="J12" s="20"/>
      <c r="K12" s="21"/>
      <c r="L12" s="21"/>
    </row>
    <row r="13" spans="1:13" ht="18" customHeight="1" x14ac:dyDescent="0.25">
      <c r="A13" s="22"/>
      <c r="B13" s="20"/>
      <c r="C13" s="20"/>
      <c r="D13" s="20"/>
      <c r="E13" s="20"/>
      <c r="F13" s="20"/>
      <c r="G13" s="20"/>
      <c r="H13" s="20"/>
      <c r="I13" s="20"/>
      <c r="J13" s="20"/>
      <c r="K13" s="21"/>
      <c r="L13" s="21"/>
    </row>
    <row r="14" spans="1:13" ht="18" customHeight="1" x14ac:dyDescent="0.25">
      <c r="A14" s="22"/>
      <c r="B14" s="20"/>
      <c r="C14" s="20"/>
      <c r="D14" s="23"/>
      <c r="E14" s="23"/>
      <c r="F14" s="20"/>
      <c r="G14" s="20"/>
      <c r="H14" s="20"/>
      <c r="I14" s="20"/>
      <c r="J14" s="20"/>
      <c r="K14" s="21"/>
      <c r="L14" s="21"/>
      <c r="M14" t="str">
        <f>IF('ECA Use Only'!B2=18,"X","")</f>
        <v/>
      </c>
    </row>
    <row r="15" spans="1:13" ht="18" customHeight="1" x14ac:dyDescent="0.25">
      <c r="A15" s="22"/>
      <c r="B15" s="20"/>
      <c r="C15" s="20"/>
      <c r="D15" s="20"/>
      <c r="E15" s="20"/>
      <c r="F15" s="20"/>
      <c r="G15" s="20"/>
      <c r="H15" s="20"/>
      <c r="I15" s="20"/>
      <c r="J15" s="20"/>
      <c r="K15" s="21"/>
      <c r="L15" s="21"/>
    </row>
    <row r="16" spans="1:13" ht="18" customHeight="1" x14ac:dyDescent="0.25">
      <c r="A16" s="22"/>
      <c r="B16" s="20"/>
      <c r="C16" s="20"/>
      <c r="D16" s="20"/>
      <c r="E16" s="20"/>
      <c r="F16" s="20"/>
      <c r="G16" s="20"/>
      <c r="H16" s="20"/>
      <c r="I16" s="20"/>
      <c r="J16" s="20"/>
      <c r="K16" s="21"/>
      <c r="L16" s="21"/>
    </row>
    <row r="17" spans="1:12" ht="18" customHeight="1" x14ac:dyDescent="0.25">
      <c r="A17" s="22"/>
      <c r="B17" s="13"/>
      <c r="C17" s="189" t="str">
        <f>IF(M14="X","Enter Agency Name and Program  in cell C18 below if Not Listed appears above","")</f>
        <v/>
      </c>
      <c r="D17" s="187"/>
      <c r="E17" s="187"/>
      <c r="F17" s="187"/>
      <c r="G17" s="187"/>
      <c r="H17" s="187"/>
      <c r="I17" s="187"/>
      <c r="J17" s="187"/>
      <c r="K17" s="188"/>
    </row>
    <row r="18" spans="1:12" ht="18" customHeight="1" x14ac:dyDescent="0.25">
      <c r="A18" s="13"/>
      <c r="B18" s="13"/>
      <c r="C18" s="190"/>
      <c r="D18" s="191"/>
      <c r="E18" s="191"/>
      <c r="F18" s="191"/>
      <c r="G18" s="191"/>
      <c r="H18" s="191"/>
      <c r="I18" s="191"/>
      <c r="J18" s="191"/>
      <c r="K18" s="192"/>
    </row>
    <row r="19" spans="1:12" ht="18" customHeight="1" x14ac:dyDescent="0.25">
      <c r="A19" s="13"/>
      <c r="B19" s="13"/>
      <c r="C19" s="13"/>
      <c r="D19" s="13"/>
      <c r="E19" s="13"/>
      <c r="F19" s="13"/>
      <c r="G19" s="13"/>
      <c r="H19" s="13"/>
      <c r="I19" s="13"/>
      <c r="J19" s="13"/>
    </row>
    <row r="20" spans="1:12" s="15" customFormat="1" ht="18" customHeight="1" x14ac:dyDescent="0.25">
      <c r="A20" s="14" t="s">
        <v>135</v>
      </c>
      <c r="B20" s="14"/>
      <c r="C20" s="14"/>
      <c r="D20" s="14"/>
      <c r="E20" s="14"/>
      <c r="F20" s="14"/>
      <c r="G20" s="14"/>
      <c r="H20" s="14"/>
      <c r="I20" s="14"/>
      <c r="J20" s="14"/>
    </row>
    <row r="21" spans="1:12" s="15" customFormat="1" ht="18" customHeight="1" x14ac:dyDescent="0.2">
      <c r="A21" s="14" t="s">
        <v>192</v>
      </c>
      <c r="B21" s="14"/>
      <c r="C21" s="14"/>
      <c r="D21" s="14"/>
      <c r="E21" s="14"/>
      <c r="F21" s="14"/>
      <c r="G21" s="14"/>
      <c r="H21" s="14"/>
      <c r="I21" s="14"/>
      <c r="J21" s="14"/>
    </row>
    <row r="22" spans="1:12" s="15" customFormat="1" ht="18" customHeight="1" x14ac:dyDescent="0.2">
      <c r="A22" s="14"/>
      <c r="B22" s="14"/>
      <c r="C22" s="14"/>
      <c r="D22" s="14"/>
      <c r="E22" s="14"/>
      <c r="F22" s="14"/>
      <c r="G22" s="14"/>
      <c r="H22" s="14"/>
      <c r="I22" s="14"/>
      <c r="J22" s="14"/>
    </row>
    <row r="23" spans="1:12" s="15" customFormat="1" ht="18" customHeight="1" x14ac:dyDescent="0.2">
      <c r="A23" s="14"/>
      <c r="B23" s="14"/>
      <c r="C23" s="14"/>
      <c r="D23" s="14"/>
      <c r="E23" s="14"/>
      <c r="F23" s="14"/>
      <c r="G23" s="14"/>
      <c r="H23" s="14"/>
      <c r="I23" s="14"/>
      <c r="J23" s="14"/>
    </row>
    <row r="24" spans="1:12" ht="18" customHeight="1" x14ac:dyDescent="0.25">
      <c r="A24" s="14" t="s">
        <v>127</v>
      </c>
      <c r="B24" s="13"/>
      <c r="C24" s="13"/>
      <c r="D24" s="13"/>
      <c r="E24" s="13"/>
      <c r="F24" s="13"/>
      <c r="G24" s="13"/>
      <c r="H24" s="13"/>
      <c r="I24" s="13"/>
      <c r="J24" s="13"/>
    </row>
    <row r="25" spans="1:12" ht="18" customHeight="1" x14ac:dyDescent="0.25">
      <c r="A25" s="14" t="s">
        <v>46</v>
      </c>
      <c r="B25" s="13"/>
      <c r="C25" s="13"/>
      <c r="D25" s="13"/>
      <c r="E25" s="13"/>
      <c r="F25" s="13"/>
      <c r="G25" s="13"/>
      <c r="H25" s="13"/>
      <c r="I25" s="13"/>
      <c r="J25" s="13"/>
    </row>
    <row r="26" spans="1:12" ht="18" customHeight="1" x14ac:dyDescent="0.25">
      <c r="A26" s="14" t="s">
        <v>193</v>
      </c>
      <c r="B26" s="13"/>
      <c r="C26" s="13"/>
      <c r="D26" s="13"/>
      <c r="E26" s="13"/>
      <c r="F26" s="13"/>
      <c r="G26" s="13"/>
      <c r="H26" s="13"/>
      <c r="I26" s="13"/>
      <c r="J26" s="13"/>
    </row>
    <row r="27" spans="1:12" ht="18" customHeight="1" x14ac:dyDescent="0.25">
      <c r="A27" s="14" t="s">
        <v>128</v>
      </c>
      <c r="B27" s="13"/>
      <c r="C27" s="13"/>
      <c r="D27" s="13"/>
      <c r="E27" s="13"/>
      <c r="F27" s="13"/>
      <c r="G27" s="13"/>
      <c r="H27" s="13"/>
      <c r="I27" s="13"/>
      <c r="J27" s="13"/>
    </row>
    <row r="28" spans="1:12" ht="18" customHeight="1" x14ac:dyDescent="0.25">
      <c r="A28" s="14"/>
      <c r="B28" s="13"/>
      <c r="C28" s="13"/>
      <c r="D28" s="13"/>
      <c r="E28" s="13"/>
      <c r="F28" s="13"/>
      <c r="G28" s="13"/>
      <c r="H28" s="13"/>
      <c r="I28" s="13"/>
      <c r="J28" s="13"/>
    </row>
    <row r="29" spans="1:12" ht="18" customHeight="1" x14ac:dyDescent="0.25">
      <c r="A29" s="13"/>
      <c r="B29" s="20"/>
      <c r="C29" s="20"/>
      <c r="D29" s="21"/>
      <c r="E29" s="21"/>
      <c r="F29" s="21"/>
      <c r="G29" s="20"/>
      <c r="H29" s="20"/>
      <c r="I29" s="20"/>
      <c r="J29" s="20"/>
      <c r="K29" s="21"/>
      <c r="L29" s="21"/>
    </row>
    <row r="30" spans="1:12" ht="18" customHeight="1" x14ac:dyDescent="0.25">
      <c r="A30" s="13"/>
      <c r="B30" s="20"/>
      <c r="C30" s="20"/>
      <c r="D30" s="21"/>
      <c r="E30" s="21"/>
      <c r="F30" s="21"/>
      <c r="G30" s="21"/>
      <c r="H30" s="289"/>
      <c r="I30" s="292"/>
      <c r="J30" s="293"/>
      <c r="K30" s="21"/>
      <c r="L30" s="21"/>
    </row>
    <row r="31" spans="1:12" ht="18" customHeight="1" x14ac:dyDescent="0.25">
      <c r="A31" s="13"/>
      <c r="B31" s="20"/>
      <c r="C31" s="20"/>
      <c r="D31" s="26"/>
      <c r="E31" s="26"/>
      <c r="F31" s="26"/>
      <c r="G31" s="20"/>
      <c r="H31" s="20"/>
      <c r="I31" s="20"/>
      <c r="J31" s="20"/>
      <c r="K31" s="21"/>
      <c r="L31" s="21"/>
    </row>
    <row r="32" spans="1:12" s="12" customFormat="1" ht="18" customHeight="1" x14ac:dyDescent="0.25">
      <c r="A32" s="22"/>
      <c r="B32" s="22"/>
      <c r="C32" s="22"/>
      <c r="D32" s="22"/>
      <c r="E32" s="22"/>
      <c r="F32" s="22"/>
      <c r="G32" s="22"/>
      <c r="H32" s="22"/>
      <c r="I32" s="22"/>
      <c r="J32" s="22"/>
    </row>
    <row r="33" spans="1:13" s="12" customFormat="1" ht="18" customHeight="1" x14ac:dyDescent="0.25">
      <c r="A33" s="22"/>
      <c r="B33" s="22"/>
      <c r="C33" s="22"/>
      <c r="D33" s="22"/>
      <c r="E33" s="22"/>
      <c r="F33" s="22"/>
      <c r="G33" s="22"/>
      <c r="H33" s="22"/>
      <c r="I33" s="22"/>
      <c r="J33" s="22"/>
    </row>
    <row r="34" spans="1:13" ht="18" customHeight="1" x14ac:dyDescent="0.25">
      <c r="A34" s="94" t="s">
        <v>203</v>
      </c>
      <c r="B34" s="94"/>
      <c r="C34" s="94"/>
      <c r="D34" s="94"/>
      <c r="E34" s="94"/>
      <c r="F34" s="94"/>
      <c r="G34" s="94"/>
      <c r="H34" s="94"/>
      <c r="I34" s="94"/>
      <c r="J34" s="94"/>
      <c r="K34" s="95"/>
      <c r="L34" s="95"/>
      <c r="M34" s="95"/>
    </row>
    <row r="35" spans="1:13" ht="18" customHeight="1" x14ac:dyDescent="0.2">
      <c r="A35" s="94" t="s">
        <v>194</v>
      </c>
      <c r="B35" s="94"/>
      <c r="C35" s="94"/>
      <c r="D35" s="94"/>
      <c r="E35" s="94"/>
      <c r="F35" s="94"/>
      <c r="G35" s="94"/>
      <c r="H35" s="94"/>
      <c r="I35" s="94"/>
      <c r="J35" s="94"/>
      <c r="K35" s="95"/>
      <c r="L35" s="95"/>
      <c r="M35" s="95"/>
    </row>
    <row r="36" spans="1:13" ht="18" customHeight="1" x14ac:dyDescent="0.2">
      <c r="A36" s="94"/>
      <c r="B36" s="94"/>
      <c r="C36" s="94"/>
      <c r="D36" s="94"/>
      <c r="E36" s="94"/>
      <c r="F36" s="94"/>
      <c r="G36" s="94"/>
      <c r="H36" s="94"/>
      <c r="I36" s="94"/>
      <c r="J36" s="94"/>
      <c r="K36" s="95"/>
      <c r="L36" s="95"/>
      <c r="M36" s="95"/>
    </row>
    <row r="37" spans="1:13" ht="18" customHeight="1" x14ac:dyDescent="0.25">
      <c r="A37" s="14"/>
      <c r="B37" s="20"/>
      <c r="C37" s="20"/>
      <c r="D37" s="20"/>
      <c r="E37" s="20"/>
      <c r="F37" s="20"/>
      <c r="G37" s="20"/>
      <c r="H37" s="20"/>
      <c r="I37" s="20"/>
      <c r="J37" s="20"/>
      <c r="K37" s="21"/>
      <c r="L37" s="21"/>
      <c r="M37" s="15"/>
    </row>
    <row r="38" spans="1:13" ht="18" customHeight="1" x14ac:dyDescent="0.25">
      <c r="A38" s="14"/>
      <c r="B38" s="20"/>
      <c r="C38" s="20"/>
      <c r="D38" s="27"/>
      <c r="E38" s="27"/>
      <c r="F38" s="27"/>
      <c r="G38" s="21"/>
      <c r="H38" s="289"/>
      <c r="I38" s="290"/>
      <c r="J38" s="291"/>
      <c r="K38" s="20"/>
      <c r="L38" s="21" t="str">
        <f>IF(H$38='Program Annual Budget'!$E$38,"=","&lt;&gt;")</f>
        <v>=</v>
      </c>
      <c r="M38" s="15"/>
    </row>
    <row r="39" spans="1:13" ht="18" customHeight="1" x14ac:dyDescent="0.25">
      <c r="A39" s="14"/>
      <c r="B39" s="20"/>
      <c r="C39" s="20"/>
      <c r="D39" s="20"/>
      <c r="E39" s="20"/>
      <c r="F39" s="20"/>
      <c r="G39" s="20"/>
      <c r="H39" s="20"/>
      <c r="I39" s="20"/>
      <c r="J39" s="20"/>
      <c r="K39" s="21"/>
      <c r="L39" s="21"/>
      <c r="M39" s="15"/>
    </row>
    <row r="40" spans="1:13" ht="18" customHeight="1" x14ac:dyDescent="0.2">
      <c r="M40" s="15"/>
    </row>
    <row r="41" spans="1:13" ht="18" customHeight="1" x14ac:dyDescent="0.2">
      <c r="M41" s="15"/>
    </row>
    <row r="42" spans="1:13" ht="18" customHeight="1" x14ac:dyDescent="0.25">
      <c r="A42" s="94" t="s">
        <v>257</v>
      </c>
    </row>
    <row r="43" spans="1:13" ht="18" customHeight="1" x14ac:dyDescent="0.2">
      <c r="A43" s="94" t="s">
        <v>258</v>
      </c>
    </row>
    <row r="44" spans="1:13" ht="18" customHeight="1" x14ac:dyDescent="0.2"/>
    <row r="45" spans="1:13" ht="18" x14ac:dyDescent="0.25">
      <c r="B45" s="20"/>
      <c r="C45" s="20"/>
      <c r="D45" s="20"/>
      <c r="E45" s="20"/>
      <c r="F45" s="20"/>
      <c r="G45" s="20"/>
      <c r="H45" s="20"/>
      <c r="I45" s="20"/>
      <c r="J45" s="20"/>
      <c r="K45" s="21"/>
      <c r="L45" s="21"/>
    </row>
    <row r="46" spans="1:13" ht="18" x14ac:dyDescent="0.25">
      <c r="B46" s="20"/>
      <c r="C46" s="20"/>
      <c r="D46" s="27"/>
      <c r="E46" s="27"/>
      <c r="F46" s="27"/>
      <c r="G46" s="21"/>
      <c r="H46" s="289"/>
      <c r="I46" s="290"/>
      <c r="J46" s="291"/>
      <c r="K46" s="20"/>
      <c r="L46" s="21" t="str">
        <f>IF(H46='Program Annual Budget'!F38,"=","&lt;&gt;")</f>
        <v>=</v>
      </c>
    </row>
    <row r="47" spans="1:13" ht="18" x14ac:dyDescent="0.25">
      <c r="B47" s="20"/>
      <c r="C47" s="20"/>
      <c r="D47" s="20"/>
      <c r="E47" s="20"/>
      <c r="F47" s="20"/>
      <c r="G47" s="20"/>
      <c r="H47" s="20"/>
      <c r="I47" s="20"/>
      <c r="J47" s="20"/>
      <c r="K47" s="21"/>
      <c r="L47" s="21"/>
    </row>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sheetProtection password="DBEE" sheet="1" objects="1" scenarios="1"/>
  <mergeCells count="7">
    <mergeCell ref="H46:J46"/>
    <mergeCell ref="H38:J38"/>
    <mergeCell ref="D1:M1"/>
    <mergeCell ref="D2:M2"/>
    <mergeCell ref="D3:M3"/>
    <mergeCell ref="D5:M5"/>
    <mergeCell ref="H30:J30"/>
  </mergeCells>
  <pageMargins left="0.96" right="0.44" top="0.48" bottom="0.32"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504825</xdr:colOff>
                    <xdr:row>12</xdr:row>
                    <xdr:rowOff>219075</xdr:rowOff>
                  </from>
                  <to>
                    <xdr:col>11</xdr:col>
                    <xdr:colOff>180975</xdr:colOff>
                    <xdr:row>14</xdr:row>
                    <xdr:rowOff>0</xdr:rowOff>
                  </to>
                </anchor>
              </controlPr>
            </control>
          </mc:Choice>
        </mc:AlternateContent>
        <mc:AlternateContent xmlns:mc="http://schemas.openxmlformats.org/markup-compatibility/2006">
          <mc:Choice Requires="x14">
            <control shapeId="1029" r:id="rId5" name="Group Box 5">
              <controlPr defaultSize="0" autoFill="0" autoPict="0">
                <anchor moveWithCells="1" sizeWithCells="1">
                  <from>
                    <xdr:col>1</xdr:col>
                    <xdr:colOff>295275</xdr:colOff>
                    <xdr:row>28</xdr:row>
                    <xdr:rowOff>95250</xdr:rowOff>
                  </from>
                  <to>
                    <xdr:col>5</xdr:col>
                    <xdr:colOff>428625</xdr:colOff>
                    <xdr:row>30</xdr:row>
                    <xdr:rowOff>133350</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sizeWithCells="1">
                  <from>
                    <xdr:col>1</xdr:col>
                    <xdr:colOff>371475</xdr:colOff>
                    <xdr:row>28</xdr:row>
                    <xdr:rowOff>161925</xdr:rowOff>
                  </from>
                  <to>
                    <xdr:col>3</xdr:col>
                    <xdr:colOff>152400</xdr:colOff>
                    <xdr:row>29</xdr:row>
                    <xdr:rowOff>104775</xdr:rowOff>
                  </to>
                </anchor>
              </controlPr>
            </control>
          </mc:Choice>
        </mc:AlternateContent>
        <mc:AlternateContent xmlns:mc="http://schemas.openxmlformats.org/markup-compatibility/2006">
          <mc:Choice Requires="x14">
            <control shapeId="1034" r:id="rId7" name="Option Button 10">
              <controlPr defaultSize="0" autoFill="0" autoLine="0" autoPict="0">
                <anchor moveWithCells="1" sizeWithCells="1">
                  <from>
                    <xdr:col>1</xdr:col>
                    <xdr:colOff>371475</xdr:colOff>
                    <xdr:row>29</xdr:row>
                    <xdr:rowOff>123825</xdr:rowOff>
                  </from>
                  <to>
                    <xdr:col>3</xdr:col>
                    <xdr:colOff>209550</xdr:colOff>
                    <xdr:row>30</xdr:row>
                    <xdr:rowOff>66675</xdr:rowOff>
                  </to>
                </anchor>
              </controlPr>
            </control>
          </mc:Choice>
        </mc:AlternateContent>
        <mc:AlternateContent xmlns:mc="http://schemas.openxmlformats.org/markup-compatibility/2006">
          <mc:Choice Requires="x14">
            <control shapeId="1036" r:id="rId8" name="Option Button 12">
              <controlPr defaultSize="0" autoFill="0" autoLine="0" autoPict="0">
                <anchor moveWithCells="1" sizeWithCells="1">
                  <from>
                    <xdr:col>3</xdr:col>
                    <xdr:colOff>219075</xdr:colOff>
                    <xdr:row>28</xdr:row>
                    <xdr:rowOff>161925</xdr:rowOff>
                  </from>
                  <to>
                    <xdr:col>5</xdr:col>
                    <xdr:colOff>371475</xdr:colOff>
                    <xdr:row>29</xdr:row>
                    <xdr:rowOff>104775</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sizeWithCells="1">
                  <from>
                    <xdr:col>3</xdr:col>
                    <xdr:colOff>219075</xdr:colOff>
                    <xdr:row>29</xdr:row>
                    <xdr:rowOff>123825</xdr:rowOff>
                  </from>
                  <to>
                    <xdr:col>5</xdr:col>
                    <xdr:colOff>371475</xdr:colOff>
                    <xdr:row>30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39"/>
  <sheetViews>
    <sheetView zoomScaleNormal="75" workbookViewId="0">
      <selection activeCell="K7" sqref="K7"/>
    </sheetView>
  </sheetViews>
  <sheetFormatPr defaultColWidth="9.140625" defaultRowHeight="18.75" customHeight="1" x14ac:dyDescent="0.2"/>
  <cols>
    <col min="1" max="1" width="2.85546875" style="4" customWidth="1"/>
    <col min="2" max="2" width="3.42578125" style="4" customWidth="1"/>
    <col min="3" max="3" width="36.42578125" style="4" customWidth="1"/>
    <col min="4" max="4" width="7.28515625" style="4" bestFit="1" customWidth="1"/>
    <col min="5" max="8" width="15.7109375" style="4" customWidth="1"/>
    <col min="9" max="16384" width="9.140625" style="4"/>
  </cols>
  <sheetData>
    <row r="1" spans="1:8" s="39" customFormat="1" ht="18.75" customHeight="1" x14ac:dyDescent="0.2"/>
    <row r="2" spans="1:8" s="39" customFormat="1" ht="18.75" customHeight="1" x14ac:dyDescent="0.2">
      <c r="E2" s="294" t="str">
        <f>'Budget Overview'!D1</f>
        <v>Eckerd Connects</v>
      </c>
      <c r="F2" s="294"/>
      <c r="G2" s="294"/>
    </row>
    <row r="3" spans="1:8" s="39" customFormat="1" ht="18.75" customHeight="1" x14ac:dyDescent="0.2">
      <c r="E3" s="294" t="str">
        <f>'Budget Overview'!D2</f>
        <v>Program Annual Budget</v>
      </c>
      <c r="F3" s="294"/>
      <c r="G3" s="294"/>
    </row>
    <row r="4" spans="1:8" s="39" customFormat="1" ht="18.75" customHeight="1" x14ac:dyDescent="0.2">
      <c r="E4" s="294" t="str">
        <f>'Budget Overview'!D3</f>
        <v>July 1, 2018 through June 30, 2019</v>
      </c>
      <c r="F4" s="294"/>
      <c r="G4" s="294"/>
    </row>
    <row r="5" spans="1:8" s="39" customFormat="1" ht="18.75" customHeight="1" x14ac:dyDescent="0.2"/>
    <row r="6" spans="1:8" s="39" customFormat="1" ht="18.75" customHeight="1" thickBot="1" x14ac:dyDescent="0.25"/>
    <row r="7" spans="1:8" s="39" customFormat="1" ht="35.25" customHeight="1" thickBot="1" x14ac:dyDescent="0.25">
      <c r="A7" s="298" t="s">
        <v>17</v>
      </c>
      <c r="B7" s="299"/>
      <c r="C7" s="299"/>
      <c r="D7" s="301"/>
      <c r="E7" s="302"/>
      <c r="F7" s="302"/>
      <c r="G7" s="302"/>
      <c r="H7" s="303"/>
    </row>
    <row r="8" spans="1:8" s="39" customFormat="1" ht="35.25" customHeight="1" thickBot="1" x14ac:dyDescent="0.25">
      <c r="A8" s="298" t="s">
        <v>16</v>
      </c>
      <c r="B8" s="299"/>
      <c r="C8" s="300"/>
      <c r="D8" s="301"/>
      <c r="E8" s="302"/>
      <c r="F8" s="302"/>
      <c r="G8" s="302"/>
      <c r="H8" s="303"/>
    </row>
    <row r="9" spans="1:8" s="39" customFormat="1" ht="35.25" customHeight="1" thickBot="1" x14ac:dyDescent="0.25">
      <c r="A9" s="298" t="s">
        <v>15</v>
      </c>
      <c r="B9" s="299"/>
      <c r="C9" s="300"/>
      <c r="D9" s="304" t="s">
        <v>316</v>
      </c>
      <c r="E9" s="305"/>
      <c r="F9" s="305"/>
      <c r="G9" s="305"/>
      <c r="H9" s="306"/>
    </row>
    <row r="10" spans="1:8" s="39" customFormat="1" ht="21.75" customHeight="1" thickBot="1" x14ac:dyDescent="0.25">
      <c r="A10" s="295" t="s">
        <v>96</v>
      </c>
      <c r="B10" s="296"/>
      <c r="C10" s="297"/>
      <c r="D10" s="72"/>
      <c r="E10" s="73"/>
      <c r="G10" s="18" t="str">
        <f>'ECA Use Only'!B11</f>
        <v>Original</v>
      </c>
      <c r="H10" s="24">
        <f>'Budget Overview'!H30</f>
        <v>0</v>
      </c>
    </row>
    <row r="11" spans="1:8" s="39" customFormat="1" ht="21.75" customHeight="1" thickBot="1" x14ac:dyDescent="0.25">
      <c r="A11" s="295" t="s">
        <v>118</v>
      </c>
      <c r="B11" s="296"/>
      <c r="C11" s="297"/>
      <c r="D11" s="71"/>
      <c r="E11" s="18"/>
      <c r="F11" s="18"/>
      <c r="G11" s="73"/>
      <c r="H11" s="77">
        <f>'1. Salaries'!D33+'1. Salaries'!D62</f>
        <v>0</v>
      </c>
    </row>
    <row r="12" spans="1:8" s="39" customFormat="1" ht="21.75" customHeight="1" thickBot="1" x14ac:dyDescent="0.25">
      <c r="A12" s="295" t="s">
        <v>197</v>
      </c>
      <c r="B12" s="296"/>
      <c r="C12" s="297"/>
      <c r="D12" s="71"/>
      <c r="E12" s="18"/>
      <c r="F12" s="18"/>
      <c r="G12" s="73"/>
      <c r="H12" s="25">
        <f>E37</f>
        <v>0</v>
      </c>
    </row>
    <row r="13" spans="1:8" s="39" customFormat="1" ht="21.75" customHeight="1" thickBot="1" x14ac:dyDescent="0.25">
      <c r="A13" s="295" t="s">
        <v>198</v>
      </c>
      <c r="B13" s="296"/>
      <c r="C13" s="297"/>
      <c r="D13" s="71"/>
      <c r="E13" s="18"/>
      <c r="F13" s="18"/>
      <c r="G13" s="73"/>
      <c r="H13" s="211">
        <f>'Budget Overview'!H38</f>
        <v>0</v>
      </c>
    </row>
    <row r="14" spans="1:8" s="39" customFormat="1" ht="21.75" customHeight="1" thickBot="1" x14ac:dyDescent="0.25">
      <c r="A14" s="295" t="s">
        <v>256</v>
      </c>
      <c r="B14" s="296"/>
      <c r="C14" s="297"/>
      <c r="D14" s="71"/>
      <c r="E14" s="18"/>
      <c r="F14" s="18"/>
      <c r="H14" s="211"/>
    </row>
    <row r="15" spans="1:8" s="39" customFormat="1" ht="21.75" customHeight="1" thickBot="1" x14ac:dyDescent="0.25">
      <c r="A15" s="295" t="s">
        <v>138</v>
      </c>
      <c r="B15" s="296"/>
      <c r="C15" s="297"/>
      <c r="D15" s="307" t="str">
        <f>IF(E38&gt;(H13),"BUDGET EXCEEDS CONTRACT AMOUNT",IF(E38&lt;H13,"BUDGET LOWER THAN CONTRACT AMOUNT",IF(E38=H13,"BUDGET MATCHES CONTRACT AMOUNT")))</f>
        <v>BUDGET MATCHES CONTRACT AMOUNT</v>
      </c>
      <c r="E15" s="308"/>
      <c r="F15" s="308"/>
      <c r="G15" s="308"/>
      <c r="H15" s="309"/>
    </row>
    <row r="16" spans="1:8" s="36" customFormat="1" ht="18.75" customHeight="1" x14ac:dyDescent="0.2"/>
    <row r="17" spans="1:8" s="36" customFormat="1" ht="18.75" customHeight="1" x14ac:dyDescent="0.2"/>
    <row r="18" spans="1:8" s="39" customFormat="1" ht="31.5" customHeight="1" x14ac:dyDescent="0.2">
      <c r="D18" s="49" t="s">
        <v>97</v>
      </c>
      <c r="E18" s="227" t="s">
        <v>43</v>
      </c>
      <c r="F18" s="228" t="s">
        <v>248</v>
      </c>
      <c r="G18" s="228" t="s">
        <v>68</v>
      </c>
      <c r="H18" s="229" t="s">
        <v>45</v>
      </c>
    </row>
    <row r="19" spans="1:8" s="39" customFormat="1" ht="24" customHeight="1" x14ac:dyDescent="0.2">
      <c r="A19" s="50" t="s">
        <v>44</v>
      </c>
      <c r="B19" s="50"/>
      <c r="H19" s="34"/>
    </row>
    <row r="20" spans="1:8" s="39" customFormat="1" ht="24" customHeight="1" x14ac:dyDescent="0.2">
      <c r="B20" s="51">
        <v>1</v>
      </c>
      <c r="C20" s="52" t="s">
        <v>37</v>
      </c>
      <c r="D20" s="74">
        <f>IF($E$38=0,0,E20/$E$38)</f>
        <v>0</v>
      </c>
      <c r="E20" s="230">
        <f>'1. Salaries'!F33+'1. Salaries'!F62</f>
        <v>0</v>
      </c>
      <c r="F20" s="230">
        <f>'Carry Forward Funding'!G22</f>
        <v>0</v>
      </c>
      <c r="G20" s="230">
        <f>'Other Funding Sources'!G22</f>
        <v>0</v>
      </c>
      <c r="H20" s="230">
        <f>(SUM(E20:G20))</f>
        <v>0</v>
      </c>
    </row>
    <row r="21" spans="1:8" s="39" customFormat="1" ht="24" customHeight="1" x14ac:dyDescent="0.2">
      <c r="B21" s="40">
        <v>2</v>
      </c>
      <c r="C21" s="53" t="s">
        <v>38</v>
      </c>
      <c r="D21" s="74">
        <f>IF($E$38=0,0,E21/$E$38)</f>
        <v>0</v>
      </c>
      <c r="E21" s="231">
        <f>'2. Benefits'!D26</f>
        <v>0</v>
      </c>
      <c r="F21" s="230">
        <f>'Carry Forward Funding'!G23</f>
        <v>0</v>
      </c>
      <c r="G21" s="230">
        <f>'Other Funding Sources'!G23</f>
        <v>0</v>
      </c>
      <c r="H21" s="230">
        <f>(SUM(E21:G21))</f>
        <v>0</v>
      </c>
    </row>
    <row r="22" spans="1:8" s="39" customFormat="1" ht="24" customHeight="1" x14ac:dyDescent="0.2">
      <c r="C22" s="54"/>
      <c r="D22" s="54"/>
      <c r="E22" s="232"/>
      <c r="F22" s="232"/>
      <c r="G22" s="232"/>
      <c r="H22" s="233"/>
    </row>
    <row r="23" spans="1:8" s="55" customFormat="1" ht="24" customHeight="1" x14ac:dyDescent="0.2">
      <c r="A23" s="50" t="s">
        <v>39</v>
      </c>
      <c r="B23" s="50"/>
      <c r="E23" s="234"/>
      <c r="F23" s="234"/>
      <c r="G23" s="234"/>
      <c r="H23" s="234"/>
    </row>
    <row r="24" spans="1:8" s="39" customFormat="1" ht="24" customHeight="1" x14ac:dyDescent="0.2">
      <c r="B24" s="51">
        <v>3</v>
      </c>
      <c r="C24" s="52" t="s">
        <v>14</v>
      </c>
      <c r="D24" s="74">
        <f t="shared" ref="D24:D32" si="0">IF($E$38=0,0,E24/$E$38)</f>
        <v>0</v>
      </c>
      <c r="E24" s="231">
        <f>'3. Recruitment'!E32</f>
        <v>0</v>
      </c>
      <c r="F24" s="230">
        <f>'Carry Forward Funding'!G26</f>
        <v>0</v>
      </c>
      <c r="G24" s="230">
        <f>'Other Funding Sources'!G26</f>
        <v>0</v>
      </c>
      <c r="H24" s="230">
        <f t="shared" ref="H24:H30" si="1">(SUM(E24:G24))</f>
        <v>0</v>
      </c>
    </row>
    <row r="25" spans="1:8" s="39" customFormat="1" ht="24" customHeight="1" x14ac:dyDescent="0.2">
      <c r="B25" s="40">
        <v>4</v>
      </c>
      <c r="C25" s="52" t="s">
        <v>59</v>
      </c>
      <c r="D25" s="74">
        <f t="shared" si="0"/>
        <v>0</v>
      </c>
      <c r="E25" s="231">
        <f>'4. Office Supplies'!E26</f>
        <v>0</v>
      </c>
      <c r="F25" s="230">
        <f>'Carry Forward Funding'!G27</f>
        <v>0</v>
      </c>
      <c r="G25" s="230">
        <f>'Other Funding Sources'!G27</f>
        <v>0</v>
      </c>
      <c r="H25" s="230">
        <f t="shared" si="1"/>
        <v>0</v>
      </c>
    </row>
    <row r="26" spans="1:8" s="39" customFormat="1" ht="24" customHeight="1" x14ac:dyDescent="0.2">
      <c r="B26" s="40">
        <v>5</v>
      </c>
      <c r="C26" s="52" t="s">
        <v>10</v>
      </c>
      <c r="D26" s="74">
        <f t="shared" si="0"/>
        <v>0</v>
      </c>
      <c r="E26" s="231">
        <f>'5. Communications'!E28</f>
        <v>0</v>
      </c>
      <c r="F26" s="230">
        <f>'Carry Forward Funding'!G28</f>
        <v>0</v>
      </c>
      <c r="G26" s="230">
        <f>'Other Funding Sources'!G28</f>
        <v>0</v>
      </c>
      <c r="H26" s="230">
        <f t="shared" si="1"/>
        <v>0</v>
      </c>
    </row>
    <row r="27" spans="1:8" s="39" customFormat="1" ht="24" customHeight="1" x14ac:dyDescent="0.2">
      <c r="B27" s="40">
        <v>6</v>
      </c>
      <c r="C27" s="176" t="s">
        <v>184</v>
      </c>
      <c r="D27" s="74">
        <f t="shared" si="0"/>
        <v>0</v>
      </c>
      <c r="E27" s="231">
        <f>'6. Travel'!E28</f>
        <v>0</v>
      </c>
      <c r="F27" s="230">
        <f>'Carry Forward Funding'!G29</f>
        <v>0</v>
      </c>
      <c r="G27" s="230">
        <f>'Other Funding Sources'!G29</f>
        <v>0</v>
      </c>
      <c r="H27" s="230">
        <f t="shared" si="1"/>
        <v>0</v>
      </c>
    </row>
    <row r="28" spans="1:8" s="39" customFormat="1" ht="24" customHeight="1" x14ac:dyDescent="0.2">
      <c r="B28" s="40">
        <v>7</v>
      </c>
      <c r="C28" s="52" t="s">
        <v>72</v>
      </c>
      <c r="D28" s="74">
        <f t="shared" si="0"/>
        <v>0</v>
      </c>
      <c r="E28" s="231">
        <f>'7. Equipment'!E29</f>
        <v>0</v>
      </c>
      <c r="F28" s="230">
        <f>'Carry Forward Funding'!G30</f>
        <v>0</v>
      </c>
      <c r="G28" s="230">
        <f>'Other Funding Sources'!G30</f>
        <v>0</v>
      </c>
      <c r="H28" s="230">
        <f t="shared" si="1"/>
        <v>0</v>
      </c>
    </row>
    <row r="29" spans="1:8" s="39" customFormat="1" ht="24" customHeight="1" x14ac:dyDescent="0.2">
      <c r="B29" s="40">
        <v>8</v>
      </c>
      <c r="C29" s="52" t="s">
        <v>7</v>
      </c>
      <c r="D29" s="74">
        <f t="shared" si="0"/>
        <v>0</v>
      </c>
      <c r="E29" s="231">
        <f>'8. Occupancy'!E27</f>
        <v>0</v>
      </c>
      <c r="F29" s="230">
        <f>'Carry Forward Funding'!G31</f>
        <v>0</v>
      </c>
      <c r="G29" s="230">
        <f>'Other Funding Sources'!G31</f>
        <v>0</v>
      </c>
      <c r="H29" s="230">
        <f t="shared" si="1"/>
        <v>0</v>
      </c>
    </row>
    <row r="30" spans="1:8" s="39" customFormat="1" ht="24" customHeight="1" x14ac:dyDescent="0.2">
      <c r="B30" s="40">
        <v>9</v>
      </c>
      <c r="C30" s="52" t="s">
        <v>12</v>
      </c>
      <c r="D30" s="74">
        <f t="shared" si="0"/>
        <v>0</v>
      </c>
      <c r="E30" s="231">
        <f>'9. Professional'!E27</f>
        <v>0</v>
      </c>
      <c r="F30" s="230">
        <f>'Carry Forward Funding'!G32</f>
        <v>0</v>
      </c>
      <c r="G30" s="230">
        <f>'Other Funding Sources'!G32</f>
        <v>0</v>
      </c>
      <c r="H30" s="230">
        <f t="shared" si="1"/>
        <v>0</v>
      </c>
    </row>
    <row r="31" spans="1:8" s="55" customFormat="1" ht="24" customHeight="1" x14ac:dyDescent="0.2">
      <c r="E31" s="235"/>
      <c r="F31" s="235"/>
      <c r="G31" s="235"/>
      <c r="H31" s="235"/>
    </row>
    <row r="32" spans="1:8" s="56" customFormat="1" ht="24" customHeight="1" thickBot="1" x14ac:dyDescent="0.25">
      <c r="A32" s="60" t="s">
        <v>13</v>
      </c>
      <c r="B32" s="60"/>
      <c r="C32" s="61"/>
      <c r="D32" s="75">
        <f t="shared" si="0"/>
        <v>0</v>
      </c>
      <c r="E32" s="236">
        <f>(SUM(E20:E30))</f>
        <v>0</v>
      </c>
      <c r="F32" s="237">
        <f>(SUM(F20:F30))</f>
        <v>0</v>
      </c>
      <c r="G32" s="237">
        <f>(SUM(G20:G30))</f>
        <v>0</v>
      </c>
      <c r="H32" s="238">
        <f>(SUM(H20:H30))</f>
        <v>0</v>
      </c>
    </row>
    <row r="33" spans="1:11" s="39" customFormat="1" ht="24" customHeight="1" x14ac:dyDescent="0.2">
      <c r="A33" s="57"/>
      <c r="B33" s="57"/>
      <c r="C33" s="55"/>
      <c r="D33" s="55"/>
      <c r="E33" s="239"/>
      <c r="F33" s="239"/>
      <c r="G33" s="239"/>
      <c r="H33" s="239"/>
    </row>
    <row r="34" spans="1:11" s="39" customFormat="1" ht="24" customHeight="1" x14ac:dyDescent="0.2">
      <c r="A34" s="57" t="s">
        <v>11</v>
      </c>
      <c r="B34" s="57"/>
      <c r="C34" s="55"/>
      <c r="D34" s="55"/>
      <c r="E34" s="240" t="str">
        <f>IF(E35&gt;(E32*0.1),"INDIRECT EXCEEDS 10% DIRECT","")</f>
        <v/>
      </c>
      <c r="F34" s="240"/>
      <c r="G34" s="240"/>
      <c r="H34" s="241"/>
      <c r="K34" s="70"/>
    </row>
    <row r="35" spans="1:11" s="39" customFormat="1" ht="24" customHeight="1" x14ac:dyDescent="0.2">
      <c r="B35" s="40">
        <v>10</v>
      </c>
      <c r="C35" s="52" t="s">
        <v>11</v>
      </c>
      <c r="D35" s="74"/>
      <c r="E35" s="231">
        <f>'10. Indirect'!E42</f>
        <v>0</v>
      </c>
      <c r="F35" s="230">
        <f>'Carry Forward Funding'!G37</f>
        <v>0</v>
      </c>
      <c r="G35" s="230">
        <f>'Other Funding Sources'!G37</f>
        <v>0</v>
      </c>
      <c r="H35" s="230">
        <f>(SUM(E35:G35))</f>
        <v>0</v>
      </c>
    </row>
    <row r="36" spans="1:11" s="39" customFormat="1" ht="24" customHeight="1" x14ac:dyDescent="0.2">
      <c r="A36" s="57"/>
      <c r="B36" s="57"/>
      <c r="C36" s="55"/>
      <c r="D36" s="55"/>
      <c r="E36" s="242"/>
      <c r="F36" s="239"/>
      <c r="G36" s="239"/>
      <c r="H36" s="239"/>
    </row>
    <row r="37" spans="1:11" s="39" customFormat="1" ht="24" hidden="1" customHeight="1" x14ac:dyDescent="0.2">
      <c r="C37" s="105" t="s">
        <v>69</v>
      </c>
      <c r="D37" s="105"/>
      <c r="E37" s="243">
        <f>IF($H$38=0,0,(ROUND(E38/$H38,2)))</f>
        <v>0</v>
      </c>
      <c r="F37" s="243"/>
      <c r="G37" s="243">
        <f>IF($H$38=0,0,(ROUND(G38/$H38,2)))</f>
        <v>0</v>
      </c>
      <c r="H37" s="239"/>
    </row>
    <row r="38" spans="1:11" s="56" customFormat="1" ht="24" customHeight="1" thickBot="1" x14ac:dyDescent="0.25">
      <c r="A38" s="58" t="s">
        <v>89</v>
      </c>
      <c r="B38" s="58"/>
      <c r="C38" s="59"/>
      <c r="D38" s="76">
        <f>IF($E$38=0,0,E38/$E$38)</f>
        <v>0</v>
      </c>
      <c r="E38" s="244">
        <f>(SUM(E32:E35))</f>
        <v>0</v>
      </c>
      <c r="F38" s="245">
        <f>(SUM(F32:F35))</f>
        <v>0</v>
      </c>
      <c r="G38" s="245">
        <f>(SUM(G32:G35))</f>
        <v>0</v>
      </c>
      <c r="H38" s="246">
        <f>(SUM(H32:H35))</f>
        <v>0</v>
      </c>
    </row>
    <row r="39" spans="1:11" ht="18.75" customHeight="1" thickTop="1" x14ac:dyDescent="0.2"/>
  </sheetData>
  <sheetProtection password="DBEE" sheet="1" objects="1" scenarios="1"/>
  <mergeCells count="16">
    <mergeCell ref="D15:H15"/>
    <mergeCell ref="A14:C14"/>
    <mergeCell ref="A15:C15"/>
    <mergeCell ref="A13:C13"/>
    <mergeCell ref="A12:C12"/>
    <mergeCell ref="E2:G2"/>
    <mergeCell ref="E3:G3"/>
    <mergeCell ref="E4:G4"/>
    <mergeCell ref="A10:C10"/>
    <mergeCell ref="A11:C11"/>
    <mergeCell ref="A7:C7"/>
    <mergeCell ref="A8:C8"/>
    <mergeCell ref="A9:C9"/>
    <mergeCell ref="D7:H7"/>
    <mergeCell ref="D8:H8"/>
    <mergeCell ref="D9:H9"/>
  </mergeCells>
  <phoneticPr fontId="0" type="noConversion"/>
  <pageMargins left="0.96" right="0.25" top="0.22" bottom="0.16" header="0.17" footer="0.17"/>
  <pageSetup scale="9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34"/>
  <sheetViews>
    <sheetView topLeftCell="B1" workbookViewId="0">
      <selection activeCell="C7" sqref="C7"/>
    </sheetView>
  </sheetViews>
  <sheetFormatPr defaultRowHeight="12.75" x14ac:dyDescent="0.2"/>
  <cols>
    <col min="1" max="1" width="9.140625" hidden="1" customWidth="1"/>
    <col min="2" max="2" width="19.42578125" customWidth="1"/>
    <col min="3" max="3" width="22.7109375" bestFit="1" customWidth="1"/>
    <col min="4" max="4" width="3.85546875" customWidth="1"/>
    <col min="5" max="16" width="11.85546875" customWidth="1"/>
    <col min="17" max="17" width="2.85546875" customWidth="1"/>
    <col min="18" max="18" width="13.7109375" customWidth="1"/>
    <col min="19" max="19" width="2.7109375" customWidth="1"/>
    <col min="20" max="20" width="13.140625" customWidth="1"/>
  </cols>
  <sheetData>
    <row r="1" spans="1:20" ht="18.75" x14ac:dyDescent="0.3">
      <c r="H1" s="154"/>
      <c r="J1" s="154" t="s">
        <v>177</v>
      </c>
      <c r="R1" s="3" t="str">
        <f>"Budget Version - "&amp;'Program Annual Budget'!$G$10</f>
        <v>Budget Version - Original</v>
      </c>
    </row>
    <row r="2" spans="1:20" ht="15" x14ac:dyDescent="0.25">
      <c r="J2" s="156" t="str">
        <f>'Program Annual Budget'!E4</f>
        <v>July 1, 2018 through June 30, 2019</v>
      </c>
    </row>
    <row r="3" spans="1:20" x14ac:dyDescent="0.2">
      <c r="J3" s="167"/>
      <c r="R3" s="3"/>
    </row>
    <row r="4" spans="1:20" ht="20.25" customHeight="1" x14ac:dyDescent="0.2">
      <c r="D4" s="2"/>
    </row>
    <row r="5" spans="1:20" x14ac:dyDescent="0.2">
      <c r="B5" t="s">
        <v>134</v>
      </c>
      <c r="C5" s="157">
        <f>'Program Annual Budget'!D7</f>
        <v>0</v>
      </c>
      <c r="D5" s="158"/>
      <c r="E5" s="158"/>
    </row>
    <row r="6" spans="1:20" x14ac:dyDescent="0.2">
      <c r="B6" t="s">
        <v>16</v>
      </c>
      <c r="C6" s="159">
        <f>'Program Annual Budget'!D8</f>
        <v>0</v>
      </c>
    </row>
    <row r="7" spans="1:20" x14ac:dyDescent="0.2">
      <c r="B7" t="s">
        <v>150</v>
      </c>
      <c r="C7" s="2" t="str">
        <f>'Program Annual Budget'!D9</f>
        <v>ITN-ECA-C13-CPA-FY22</v>
      </c>
    </row>
    <row r="8" spans="1:20" x14ac:dyDescent="0.2">
      <c r="B8" t="s">
        <v>153</v>
      </c>
      <c r="C8" s="170">
        <f>'Program Annual Budget'!$H$10</f>
        <v>0</v>
      </c>
    </row>
    <row r="9" spans="1:20" x14ac:dyDescent="0.2">
      <c r="B9" t="s">
        <v>151</v>
      </c>
      <c r="C9" s="2" t="str">
        <f>'Program Annual Budget'!G10</f>
        <v>Original</v>
      </c>
    </row>
    <row r="10" spans="1:20" x14ac:dyDescent="0.2">
      <c r="B10" t="s">
        <v>51</v>
      </c>
      <c r="C10" s="160">
        <f>'Program Annual Budget'!H11</f>
        <v>0</v>
      </c>
      <c r="T10" s="172" t="s">
        <v>180</v>
      </c>
    </row>
    <row r="11" spans="1:20" ht="15" x14ac:dyDescent="0.25">
      <c r="A11" s="161" t="s">
        <v>152</v>
      </c>
      <c r="R11" s="171" t="s">
        <v>178</v>
      </c>
      <c r="T11" s="172" t="s">
        <v>178</v>
      </c>
    </row>
    <row r="12" spans="1:20" x14ac:dyDescent="0.2">
      <c r="B12" t="s">
        <v>119</v>
      </c>
      <c r="C12" s="162" t="s">
        <v>149</v>
      </c>
      <c r="E12" s="162" t="s">
        <v>154</v>
      </c>
      <c r="F12" s="162" t="s">
        <v>155</v>
      </c>
      <c r="G12" s="162" t="s">
        <v>156</v>
      </c>
      <c r="H12" s="162" t="s">
        <v>157</v>
      </c>
      <c r="I12" s="162" t="s">
        <v>158</v>
      </c>
      <c r="J12" s="162" t="s">
        <v>159</v>
      </c>
      <c r="K12" s="162" t="s">
        <v>160</v>
      </c>
      <c r="L12" s="162" t="s">
        <v>161</v>
      </c>
      <c r="M12" s="162" t="s">
        <v>162</v>
      </c>
      <c r="N12" s="162" t="s">
        <v>163</v>
      </c>
      <c r="O12" s="162" t="s">
        <v>164</v>
      </c>
      <c r="P12" s="205">
        <v>42536</v>
      </c>
      <c r="R12" s="162" t="s">
        <v>165</v>
      </c>
      <c r="T12" s="172" t="s">
        <v>179</v>
      </c>
    </row>
    <row r="13" spans="1:20" hidden="1" x14ac:dyDescent="0.2">
      <c r="T13" s="163"/>
    </row>
    <row r="14" spans="1:20" hidden="1" x14ac:dyDescent="0.2">
      <c r="E14" s="2">
        <v>3</v>
      </c>
      <c r="F14" s="2">
        <v>4</v>
      </c>
      <c r="G14" s="2">
        <v>5</v>
      </c>
      <c r="H14" s="2">
        <v>6</v>
      </c>
      <c r="I14" s="2">
        <v>7</v>
      </c>
      <c r="J14" s="2">
        <v>8</v>
      </c>
      <c r="K14" s="2">
        <v>9</v>
      </c>
      <c r="L14" s="2">
        <v>10</v>
      </c>
      <c r="M14" s="2">
        <v>11</v>
      </c>
      <c r="N14" s="2">
        <v>12</v>
      </c>
      <c r="O14" s="2">
        <v>13</v>
      </c>
      <c r="P14" s="2">
        <v>14</v>
      </c>
      <c r="T14" s="163"/>
    </row>
    <row r="15" spans="1:20" ht="15" hidden="1" x14ac:dyDescent="0.25">
      <c r="C15" s="163"/>
      <c r="E15" s="161">
        <v>2</v>
      </c>
      <c r="F15" s="161">
        <v>3</v>
      </c>
      <c r="G15" s="161">
        <v>4</v>
      </c>
      <c r="H15" s="161">
        <v>5</v>
      </c>
      <c r="I15" s="161">
        <v>6</v>
      </c>
      <c r="J15" s="161">
        <v>7</v>
      </c>
      <c r="K15" s="161">
        <v>8</v>
      </c>
      <c r="L15" s="161">
        <v>9</v>
      </c>
      <c r="M15" s="161">
        <v>10</v>
      </c>
      <c r="N15" s="161">
        <v>11</v>
      </c>
      <c r="O15" s="161">
        <v>12</v>
      </c>
      <c r="P15" s="161">
        <v>13</v>
      </c>
      <c r="T15" s="163"/>
    </row>
    <row r="16" spans="1:20" ht="15" x14ac:dyDescent="0.25">
      <c r="A16" s="161"/>
      <c r="C16" s="155"/>
      <c r="E16" s="155"/>
      <c r="F16" s="155"/>
      <c r="G16" s="155"/>
      <c r="H16" s="155"/>
      <c r="I16" s="155"/>
      <c r="J16" s="155"/>
      <c r="K16" s="155"/>
      <c r="L16" s="155"/>
      <c r="M16" s="155"/>
      <c r="N16" s="155"/>
      <c r="O16" s="155"/>
      <c r="P16" s="155"/>
      <c r="T16" s="163"/>
    </row>
    <row r="17" spans="1:20" ht="15" x14ac:dyDescent="0.25">
      <c r="A17" s="161" t="s">
        <v>166</v>
      </c>
      <c r="B17" t="s">
        <v>167</v>
      </c>
      <c r="C17" s="164">
        <f>'Program Annual Budget'!E38</f>
        <v>0</v>
      </c>
      <c r="E17" s="165"/>
      <c r="F17" s="165"/>
      <c r="G17" s="165"/>
      <c r="H17" s="165"/>
      <c r="I17" s="165"/>
      <c r="J17" s="165"/>
      <c r="K17" s="165"/>
      <c r="L17" s="165"/>
      <c r="M17" s="165"/>
      <c r="N17" s="165"/>
      <c r="O17" s="165"/>
      <c r="P17" s="165"/>
      <c r="R17" s="11">
        <f>SUM(E17:P17)</f>
        <v>0</v>
      </c>
      <c r="T17" s="173">
        <f>+C17-R17</f>
        <v>0</v>
      </c>
    </row>
    <row r="18" spans="1:20" ht="15" x14ac:dyDescent="0.25">
      <c r="A18" s="161" t="s">
        <v>168</v>
      </c>
      <c r="B18" t="s">
        <v>169</v>
      </c>
      <c r="C18" s="163">
        <f>'Program Annual Budget'!G38</f>
        <v>0</v>
      </c>
      <c r="E18" s="165">
        <v>0</v>
      </c>
      <c r="F18" s="165">
        <v>0</v>
      </c>
      <c r="G18" s="165">
        <v>0</v>
      </c>
      <c r="H18" s="165">
        <v>0</v>
      </c>
      <c r="I18" s="165">
        <v>0</v>
      </c>
      <c r="J18" s="165">
        <v>0</v>
      </c>
      <c r="K18" s="165">
        <v>0</v>
      </c>
      <c r="L18" s="165">
        <v>0</v>
      </c>
      <c r="M18" s="165">
        <v>0</v>
      </c>
      <c r="N18" s="165">
        <v>0</v>
      </c>
      <c r="O18" s="165">
        <v>0</v>
      </c>
      <c r="P18" s="165">
        <v>0</v>
      </c>
      <c r="R18" s="11">
        <f>SUM(E18:P18)</f>
        <v>0</v>
      </c>
      <c r="T18" s="173">
        <f>+C18-R18</f>
        <v>0</v>
      </c>
    </row>
    <row r="19" spans="1:20" ht="15.75" thickBot="1" x14ac:dyDescent="0.3">
      <c r="A19" s="161"/>
      <c r="B19" t="s">
        <v>170</v>
      </c>
      <c r="C19" s="169">
        <f>SUM(C17:C18)</f>
        <v>0</v>
      </c>
      <c r="E19" s="169">
        <f t="shared" ref="E19:T19" si="0">SUM(E17:E18)</f>
        <v>0</v>
      </c>
      <c r="F19" s="169">
        <f t="shared" si="0"/>
        <v>0</v>
      </c>
      <c r="G19" s="169">
        <f t="shared" si="0"/>
        <v>0</v>
      </c>
      <c r="H19" s="169">
        <f t="shared" si="0"/>
        <v>0</v>
      </c>
      <c r="I19" s="169">
        <f t="shared" si="0"/>
        <v>0</v>
      </c>
      <c r="J19" s="169">
        <f t="shared" si="0"/>
        <v>0</v>
      </c>
      <c r="K19" s="169">
        <f t="shared" si="0"/>
        <v>0</v>
      </c>
      <c r="L19" s="169">
        <f t="shared" si="0"/>
        <v>0</v>
      </c>
      <c r="M19" s="169">
        <f t="shared" si="0"/>
        <v>0</v>
      </c>
      <c r="N19" s="169">
        <f t="shared" si="0"/>
        <v>0</v>
      </c>
      <c r="O19" s="169">
        <f t="shared" si="0"/>
        <v>0</v>
      </c>
      <c r="P19" s="169">
        <f t="shared" si="0"/>
        <v>0</v>
      </c>
      <c r="R19" s="169">
        <f t="shared" si="0"/>
        <v>0</v>
      </c>
      <c r="T19" s="175">
        <f t="shared" si="0"/>
        <v>0</v>
      </c>
    </row>
    <row r="20" spans="1:20" ht="15" x14ac:dyDescent="0.25">
      <c r="A20" s="166"/>
      <c r="C20" s="163"/>
      <c r="T20" s="173"/>
    </row>
    <row r="21" spans="1:20" ht="15" x14ac:dyDescent="0.25">
      <c r="A21" s="161">
        <v>1</v>
      </c>
      <c r="B21" t="s">
        <v>171</v>
      </c>
      <c r="C21" s="163">
        <f>'Program Annual Budget'!E20</f>
        <v>0</v>
      </c>
      <c r="E21" s="165"/>
      <c r="F21" s="165"/>
      <c r="G21" s="165"/>
      <c r="H21" s="165"/>
      <c r="I21" s="165"/>
      <c r="J21" s="165"/>
      <c r="K21" s="165"/>
      <c r="L21" s="165"/>
      <c r="M21" s="165"/>
      <c r="N21" s="165"/>
      <c r="O21" s="165"/>
      <c r="P21" s="165"/>
      <c r="R21" s="11">
        <f t="shared" ref="R21:R30" si="1">SUM(E21:P21)</f>
        <v>0</v>
      </c>
      <c r="T21" s="173">
        <f t="shared" ref="T21:T30" si="2">+C21-R21</f>
        <v>0</v>
      </c>
    </row>
    <row r="22" spans="1:20" ht="15" x14ac:dyDescent="0.25">
      <c r="A22" s="161">
        <v>2</v>
      </c>
      <c r="B22" t="s">
        <v>172</v>
      </c>
      <c r="C22" s="163">
        <f>'Program Annual Budget'!E21</f>
        <v>0</v>
      </c>
      <c r="E22" s="165"/>
      <c r="F22" s="165"/>
      <c r="G22" s="165"/>
      <c r="H22" s="165"/>
      <c r="I22" s="165"/>
      <c r="J22" s="165"/>
      <c r="K22" s="165"/>
      <c r="L22" s="165"/>
      <c r="M22" s="165"/>
      <c r="N22" s="165"/>
      <c r="O22" s="165"/>
      <c r="P22" s="165"/>
      <c r="R22" s="11">
        <f t="shared" si="1"/>
        <v>0</v>
      </c>
      <c r="T22" s="173">
        <f t="shared" si="2"/>
        <v>0</v>
      </c>
    </row>
    <row r="23" spans="1:20" ht="15" x14ac:dyDescent="0.25">
      <c r="A23" s="161">
        <v>3</v>
      </c>
      <c r="B23" t="s">
        <v>173</v>
      </c>
      <c r="C23" s="163">
        <f>'Program Annual Budget'!E24</f>
        <v>0</v>
      </c>
      <c r="E23" s="165"/>
      <c r="F23" s="165"/>
      <c r="G23" s="165"/>
      <c r="H23" s="165"/>
      <c r="I23" s="165"/>
      <c r="J23" s="165"/>
      <c r="K23" s="165"/>
      <c r="L23" s="165"/>
      <c r="M23" s="165"/>
      <c r="N23" s="165"/>
      <c r="O23" s="165"/>
      <c r="P23" s="165"/>
      <c r="R23" s="11">
        <f t="shared" si="1"/>
        <v>0</v>
      </c>
      <c r="T23" s="173">
        <f t="shared" si="2"/>
        <v>0</v>
      </c>
    </row>
    <row r="24" spans="1:20" ht="15" x14ac:dyDescent="0.25">
      <c r="A24" s="161">
        <v>4</v>
      </c>
      <c r="B24" t="s">
        <v>59</v>
      </c>
      <c r="C24" s="163">
        <f>'Program Annual Budget'!E25</f>
        <v>0</v>
      </c>
      <c r="E24" s="165"/>
      <c r="F24" s="165"/>
      <c r="G24" s="165"/>
      <c r="H24" s="165"/>
      <c r="I24" s="165"/>
      <c r="J24" s="165"/>
      <c r="K24" s="165"/>
      <c r="L24" s="165"/>
      <c r="M24" s="165"/>
      <c r="N24" s="165"/>
      <c r="O24" s="165"/>
      <c r="P24" s="165"/>
      <c r="R24" s="11">
        <f t="shared" si="1"/>
        <v>0</v>
      </c>
      <c r="T24" s="173">
        <f t="shared" si="2"/>
        <v>0</v>
      </c>
    </row>
    <row r="25" spans="1:20" ht="15" x14ac:dyDescent="0.25">
      <c r="A25" s="161">
        <v>5</v>
      </c>
      <c r="B25" t="s">
        <v>10</v>
      </c>
      <c r="C25" s="163">
        <f>'Program Annual Budget'!E26</f>
        <v>0</v>
      </c>
      <c r="E25" s="165"/>
      <c r="F25" s="165"/>
      <c r="G25" s="165"/>
      <c r="H25" s="165"/>
      <c r="I25" s="165"/>
      <c r="J25" s="165"/>
      <c r="K25" s="165"/>
      <c r="L25" s="165"/>
      <c r="M25" s="165"/>
      <c r="N25" s="165"/>
      <c r="O25" s="165"/>
      <c r="P25" s="165"/>
      <c r="R25" s="11">
        <f t="shared" si="1"/>
        <v>0</v>
      </c>
      <c r="T25" s="173">
        <f t="shared" si="2"/>
        <v>0</v>
      </c>
    </row>
    <row r="26" spans="1:20" ht="15" x14ac:dyDescent="0.25">
      <c r="A26" s="161">
        <v>6</v>
      </c>
      <c r="B26" t="s">
        <v>9</v>
      </c>
      <c r="C26" s="163">
        <f>'Program Annual Budget'!E27</f>
        <v>0</v>
      </c>
      <c r="E26" s="165"/>
      <c r="F26" s="165"/>
      <c r="G26" s="165"/>
      <c r="H26" s="165"/>
      <c r="I26" s="165"/>
      <c r="J26" s="165"/>
      <c r="K26" s="165"/>
      <c r="L26" s="165"/>
      <c r="M26" s="165"/>
      <c r="N26" s="165"/>
      <c r="O26" s="165"/>
      <c r="P26" s="165"/>
      <c r="R26" s="11">
        <f t="shared" si="1"/>
        <v>0</v>
      </c>
      <c r="T26" s="173">
        <f t="shared" si="2"/>
        <v>0</v>
      </c>
    </row>
    <row r="27" spans="1:20" ht="15" x14ac:dyDescent="0.25">
      <c r="A27" s="161">
        <v>7</v>
      </c>
      <c r="B27" t="s">
        <v>174</v>
      </c>
      <c r="C27" s="163">
        <f>'Program Annual Budget'!E28</f>
        <v>0</v>
      </c>
      <c r="E27" s="165"/>
      <c r="F27" s="165"/>
      <c r="G27" s="165"/>
      <c r="H27" s="165"/>
      <c r="I27" s="165"/>
      <c r="J27" s="165"/>
      <c r="K27" s="165"/>
      <c r="L27" s="165"/>
      <c r="M27" s="165"/>
      <c r="N27" s="165"/>
      <c r="O27" s="165"/>
      <c r="P27" s="165"/>
      <c r="R27" s="11">
        <f t="shared" si="1"/>
        <v>0</v>
      </c>
      <c r="T27" s="173">
        <f t="shared" si="2"/>
        <v>0</v>
      </c>
    </row>
    <row r="28" spans="1:20" ht="15" x14ac:dyDescent="0.25">
      <c r="A28" s="161">
        <v>8</v>
      </c>
      <c r="B28" t="s">
        <v>7</v>
      </c>
      <c r="C28" s="163">
        <f>'Program Annual Budget'!E29</f>
        <v>0</v>
      </c>
      <c r="E28" s="165"/>
      <c r="F28" s="165"/>
      <c r="G28" s="165"/>
      <c r="H28" s="165"/>
      <c r="I28" s="165"/>
      <c r="J28" s="165"/>
      <c r="K28" s="165"/>
      <c r="L28" s="165"/>
      <c r="M28" s="165"/>
      <c r="N28" s="165"/>
      <c r="O28" s="165"/>
      <c r="P28" s="165"/>
      <c r="R28" s="11">
        <f t="shared" si="1"/>
        <v>0</v>
      </c>
      <c r="T28" s="173">
        <f t="shared" si="2"/>
        <v>0</v>
      </c>
    </row>
    <row r="29" spans="1:20" ht="15" x14ac:dyDescent="0.25">
      <c r="A29" s="161">
        <v>9</v>
      </c>
      <c r="B29" t="s">
        <v>175</v>
      </c>
      <c r="C29" s="163">
        <f>'Program Annual Budget'!E30</f>
        <v>0</v>
      </c>
      <c r="E29" s="165"/>
      <c r="F29" s="165"/>
      <c r="G29" s="165"/>
      <c r="H29" s="165"/>
      <c r="I29" s="165"/>
      <c r="J29" s="165"/>
      <c r="K29" s="165"/>
      <c r="L29" s="165"/>
      <c r="M29" s="165"/>
      <c r="N29" s="165"/>
      <c r="O29" s="165"/>
      <c r="P29" s="165"/>
      <c r="R29" s="11">
        <f t="shared" si="1"/>
        <v>0</v>
      </c>
      <c r="T29" s="173">
        <f t="shared" si="2"/>
        <v>0</v>
      </c>
    </row>
    <row r="30" spans="1:20" ht="15" x14ac:dyDescent="0.25">
      <c r="A30" s="161">
        <v>10</v>
      </c>
      <c r="B30" t="s">
        <v>11</v>
      </c>
      <c r="C30" s="163">
        <f>'Program Annual Budget'!E35</f>
        <v>0</v>
      </c>
      <c r="E30" s="165"/>
      <c r="F30" s="165"/>
      <c r="G30" s="165"/>
      <c r="H30" s="165"/>
      <c r="I30" s="165"/>
      <c r="J30" s="165"/>
      <c r="K30" s="165"/>
      <c r="L30" s="165"/>
      <c r="M30" s="165"/>
      <c r="N30" s="165"/>
      <c r="O30" s="165"/>
      <c r="P30" s="165"/>
      <c r="R30" s="11">
        <f t="shared" si="1"/>
        <v>0</v>
      </c>
      <c r="T30" s="173">
        <f t="shared" si="2"/>
        <v>0</v>
      </c>
    </row>
    <row r="31" spans="1:20" ht="13.5" thickBot="1" x14ac:dyDescent="0.25">
      <c r="C31" s="169">
        <f>SUM(C21:C30)</f>
        <v>0</v>
      </c>
      <c r="E31" s="169">
        <f t="shared" ref="E31:T31" si="3">SUM(E21:E30)</f>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69">
        <f t="shared" si="3"/>
        <v>0</v>
      </c>
      <c r="R31" s="169">
        <f t="shared" si="3"/>
        <v>0</v>
      </c>
      <c r="T31" s="175">
        <f t="shared" si="3"/>
        <v>0</v>
      </c>
    </row>
    <row r="32" spans="1:20" x14ac:dyDescent="0.2">
      <c r="T32" s="163"/>
    </row>
    <row r="33" spans="2:20" ht="13.5" thickBot="1" x14ac:dyDescent="0.25">
      <c r="B33" t="s">
        <v>176</v>
      </c>
      <c r="C33" s="168">
        <f>+C19-C31</f>
        <v>0</v>
      </c>
      <c r="E33" s="168">
        <f t="shared" ref="E33:T33" si="4">+E19-E31</f>
        <v>0</v>
      </c>
      <c r="F33" s="168">
        <f t="shared" si="4"/>
        <v>0</v>
      </c>
      <c r="G33" s="168">
        <f t="shared" si="4"/>
        <v>0</v>
      </c>
      <c r="H33" s="168">
        <f t="shared" si="4"/>
        <v>0</v>
      </c>
      <c r="I33" s="168">
        <f t="shared" si="4"/>
        <v>0</v>
      </c>
      <c r="J33" s="168">
        <f t="shared" si="4"/>
        <v>0</v>
      </c>
      <c r="K33" s="168">
        <f t="shared" si="4"/>
        <v>0</v>
      </c>
      <c r="L33" s="168">
        <f t="shared" si="4"/>
        <v>0</v>
      </c>
      <c r="M33" s="168">
        <f t="shared" si="4"/>
        <v>0</v>
      </c>
      <c r="N33" s="168">
        <f t="shared" si="4"/>
        <v>0</v>
      </c>
      <c r="O33" s="168">
        <f t="shared" si="4"/>
        <v>0</v>
      </c>
      <c r="P33" s="168">
        <f t="shared" si="4"/>
        <v>0</v>
      </c>
      <c r="R33" s="168">
        <f t="shared" si="4"/>
        <v>0</v>
      </c>
      <c r="T33" s="174">
        <f t="shared" si="4"/>
        <v>0</v>
      </c>
    </row>
    <row r="34" spans="2:20" ht="13.5" thickTop="1" x14ac:dyDescent="0.2">
      <c r="D34" s="167"/>
    </row>
  </sheetData>
  <sheetProtection password="DBEE" sheet="1" objects="1" scenarios="1"/>
  <pageMargins left="0.7" right="0.7" top="0.75" bottom="0.75" header="0.3" footer="0.3"/>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election activeCell="H6" sqref="H6"/>
    </sheetView>
  </sheetViews>
  <sheetFormatPr defaultColWidth="9.140625" defaultRowHeight="18.75" customHeight="1" x14ac:dyDescent="0.2"/>
  <cols>
    <col min="1" max="1" width="6" style="4" customWidth="1"/>
    <col min="2" max="2" width="3.42578125" style="4" customWidth="1"/>
    <col min="3" max="3" width="36.42578125" style="4" customWidth="1"/>
    <col min="4" max="7" width="15.5703125" style="4" customWidth="1"/>
    <col min="8" max="8" width="62.42578125" style="4" customWidth="1"/>
    <col min="9" max="16384" width="9.140625" style="4"/>
  </cols>
  <sheetData>
    <row r="1" spans="1:9" s="39" customFormat="1" ht="18.75" customHeight="1" x14ac:dyDescent="0.2"/>
    <row r="2" spans="1:9" s="39" customFormat="1" ht="18.75" customHeight="1" x14ac:dyDescent="0.2">
      <c r="D2" s="294" t="str">
        <f>'Budget Overview'!D1</f>
        <v>Eckerd Connects</v>
      </c>
      <c r="E2" s="294"/>
      <c r="F2" s="294"/>
      <c r="G2" s="294"/>
    </row>
    <row r="3" spans="1:9" s="39" customFormat="1" ht="18.75" customHeight="1" x14ac:dyDescent="0.2">
      <c r="D3" s="294" t="str">
        <f>'Budget Overview'!D2</f>
        <v>Program Annual Budget</v>
      </c>
      <c r="E3" s="294"/>
      <c r="F3" s="294"/>
      <c r="G3" s="294"/>
    </row>
    <row r="4" spans="1:9" s="39" customFormat="1" ht="18.75" customHeight="1" x14ac:dyDescent="0.2">
      <c r="D4" s="294" t="str">
        <f>'Budget Overview'!D3</f>
        <v>July 1, 2018 through June 30, 2019</v>
      </c>
      <c r="E4" s="294"/>
      <c r="F4" s="294"/>
      <c r="G4" s="294"/>
    </row>
    <row r="5" spans="1:9" s="39" customFormat="1" ht="18.75" customHeight="1" x14ac:dyDescent="0.2"/>
    <row r="6" spans="1:9" s="39" customFormat="1" ht="18.75" customHeight="1" thickBot="1" x14ac:dyDescent="0.25"/>
    <row r="7" spans="1:9" s="39" customFormat="1" ht="35.25" customHeight="1" thickBot="1" x14ac:dyDescent="0.25">
      <c r="A7" s="298" t="s">
        <v>17</v>
      </c>
      <c r="B7" s="299"/>
      <c r="C7" s="300"/>
      <c r="D7" s="304">
        <f>IF('ECA Use Only'!$B$7=2,TRIM('Budget Overview'!#REF!),'ECA Use Only'!B3)</f>
        <v>0</v>
      </c>
      <c r="E7" s="305"/>
      <c r="F7" s="305"/>
      <c r="G7" s="306"/>
    </row>
    <row r="8" spans="1:9" s="39" customFormat="1" ht="35.25" customHeight="1" thickBot="1" x14ac:dyDescent="0.25">
      <c r="A8" s="298" t="s">
        <v>16</v>
      </c>
      <c r="B8" s="299"/>
      <c r="C8" s="300"/>
      <c r="D8" s="304">
        <f>IF('ECA Use Only'!$B$7=2,TRIM('Budget Overview'!#REF!),'ECA Use Only'!B4)</f>
        <v>0</v>
      </c>
      <c r="E8" s="305"/>
      <c r="F8" s="305"/>
      <c r="G8" s="306"/>
    </row>
    <row r="9" spans="1:9" s="39" customFormat="1" ht="35.25" customHeight="1" thickBot="1" x14ac:dyDescent="0.25">
      <c r="A9" s="298" t="s">
        <v>15</v>
      </c>
      <c r="B9" s="299"/>
      <c r="C9" s="300"/>
      <c r="D9" s="304">
        <f>IF('ECA Use Only'!$B$7=2,TRIM('Budget Overview'!#REF!),'ECA Use Only'!B5)</f>
        <v>0</v>
      </c>
      <c r="E9" s="305"/>
      <c r="F9" s="305"/>
      <c r="G9" s="306"/>
    </row>
    <row r="10" spans="1:9" s="39" customFormat="1" ht="35.25" customHeight="1" thickBot="1" x14ac:dyDescent="0.25">
      <c r="A10" s="36"/>
      <c r="B10" s="36"/>
      <c r="C10" s="36"/>
      <c r="D10" s="36"/>
      <c r="E10" s="36"/>
      <c r="F10" s="36"/>
      <c r="G10" s="36"/>
      <c r="H10" s="36"/>
      <c r="I10" s="36"/>
    </row>
    <row r="11" spans="1:9" customFormat="1" ht="21.75" customHeight="1" thickBot="1" x14ac:dyDescent="0.35">
      <c r="A11" s="310" t="s">
        <v>251</v>
      </c>
      <c r="B11" s="311"/>
      <c r="C11" s="311"/>
      <c r="D11" s="311"/>
      <c r="E11" s="311"/>
      <c r="F11" s="311"/>
      <c r="G11" s="312"/>
    </row>
    <row r="12" spans="1:9" customFormat="1" ht="21.75" customHeight="1" x14ac:dyDescent="0.2"/>
    <row r="13" spans="1:9" customFormat="1" ht="21.75" customHeight="1" x14ac:dyDescent="0.25">
      <c r="A13" s="14" t="s">
        <v>252</v>
      </c>
    </row>
    <row r="14" spans="1:9" s="36" customFormat="1" ht="18.75" customHeight="1" x14ac:dyDescent="0.2">
      <c r="A14" s="14" t="s">
        <v>253</v>
      </c>
    </row>
    <row r="15" spans="1:9" s="36" customFormat="1" ht="18.75" customHeight="1" x14ac:dyDescent="0.2">
      <c r="A15" s="14" t="s">
        <v>254</v>
      </c>
    </row>
    <row r="16" spans="1:9" s="39" customFormat="1" ht="22.5" customHeight="1" x14ac:dyDescent="0.2">
      <c r="A16" s="14"/>
      <c r="D16" s="1"/>
      <c r="E16" s="1"/>
      <c r="F16" s="1"/>
      <c r="G16" s="1"/>
    </row>
    <row r="17" spans="1:8" s="39" customFormat="1" ht="22.5" customHeight="1" x14ac:dyDescent="0.2">
      <c r="A17" s="14"/>
      <c r="D17" s="1"/>
      <c r="E17" s="1"/>
      <c r="F17" s="1"/>
      <c r="G17" s="1"/>
    </row>
    <row r="18" spans="1:8" s="39" customFormat="1" ht="22.5" customHeight="1" x14ac:dyDescent="0.2">
      <c r="A18" s="36"/>
      <c r="D18" s="1"/>
      <c r="E18" s="1"/>
      <c r="F18" s="1"/>
      <c r="G18" s="1"/>
    </row>
    <row r="19" spans="1:8" s="39" customFormat="1" ht="40.5" customHeight="1" x14ac:dyDescent="0.2">
      <c r="A19" s="62" t="s">
        <v>70</v>
      </c>
      <c r="D19" s="113" t="s">
        <v>249</v>
      </c>
      <c r="E19" s="113" t="s">
        <v>249</v>
      </c>
      <c r="F19" s="113" t="s">
        <v>249</v>
      </c>
      <c r="G19" s="67" t="s">
        <v>250</v>
      </c>
      <c r="H19" s="226" t="s">
        <v>255</v>
      </c>
    </row>
    <row r="20" spans="1:8" s="39" customFormat="1" ht="21.75" customHeight="1" x14ac:dyDescent="0.2">
      <c r="D20"/>
      <c r="E20"/>
      <c r="F20"/>
      <c r="G20"/>
    </row>
    <row r="21" spans="1:8" s="39" customFormat="1" ht="21.75" customHeight="1" x14ac:dyDescent="0.2">
      <c r="A21" s="50" t="s">
        <v>44</v>
      </c>
      <c r="B21" s="50"/>
      <c r="G21" s="34"/>
    </row>
    <row r="22" spans="1:8" s="39" customFormat="1" ht="50.1" customHeight="1" x14ac:dyDescent="0.2">
      <c r="B22" s="51">
        <v>1</v>
      </c>
      <c r="C22" s="52" t="s">
        <v>37</v>
      </c>
      <c r="D22" s="212">
        <v>0</v>
      </c>
      <c r="E22" s="212">
        <v>0</v>
      </c>
      <c r="F22" s="212">
        <v>0</v>
      </c>
      <c r="G22" s="213">
        <f>(SUM(D22:F22))</f>
        <v>0</v>
      </c>
      <c r="H22" s="225"/>
    </row>
    <row r="23" spans="1:8" s="39" customFormat="1" ht="36" customHeight="1" x14ac:dyDescent="0.2">
      <c r="B23" s="40">
        <v>2</v>
      </c>
      <c r="C23" s="53" t="s">
        <v>38</v>
      </c>
      <c r="D23" s="214">
        <v>0</v>
      </c>
      <c r="E23" s="214">
        <v>0</v>
      </c>
      <c r="F23" s="214">
        <v>0</v>
      </c>
      <c r="G23" s="213">
        <f>(SUM(D23:F23))</f>
        <v>0</v>
      </c>
      <c r="H23" s="225"/>
    </row>
    <row r="24" spans="1:8" s="39" customFormat="1" ht="21.75" customHeight="1" x14ac:dyDescent="0.2">
      <c r="C24" s="54"/>
      <c r="D24" s="215"/>
      <c r="E24" s="215"/>
      <c r="F24" s="215"/>
      <c r="G24" s="216"/>
    </row>
    <row r="25" spans="1:8" s="55" customFormat="1" ht="21.75" customHeight="1" x14ac:dyDescent="0.2">
      <c r="A25" s="50" t="s">
        <v>39</v>
      </c>
      <c r="B25" s="50"/>
      <c r="D25" s="217"/>
      <c r="E25" s="217"/>
      <c r="F25" s="217"/>
      <c r="G25" s="217"/>
    </row>
    <row r="26" spans="1:8" s="39" customFormat="1" ht="50.1" customHeight="1" x14ac:dyDescent="0.2">
      <c r="B26" s="51">
        <v>3</v>
      </c>
      <c r="C26" s="52" t="s">
        <v>14</v>
      </c>
      <c r="D26" s="214">
        <v>0</v>
      </c>
      <c r="E26" s="214">
        <v>0</v>
      </c>
      <c r="F26" s="214">
        <v>0</v>
      </c>
      <c r="G26" s="213">
        <f t="shared" ref="G26:G32" si="0">(SUM(D26:F26))</f>
        <v>0</v>
      </c>
      <c r="H26" s="225"/>
    </row>
    <row r="27" spans="1:8" s="39" customFormat="1" ht="50.1" customHeight="1" x14ac:dyDescent="0.2">
      <c r="B27" s="40">
        <v>4</v>
      </c>
      <c r="C27" s="52" t="s">
        <v>59</v>
      </c>
      <c r="D27" s="214">
        <v>0</v>
      </c>
      <c r="E27" s="214">
        <v>0</v>
      </c>
      <c r="F27" s="214">
        <v>0</v>
      </c>
      <c r="G27" s="213">
        <f t="shared" si="0"/>
        <v>0</v>
      </c>
      <c r="H27" s="225"/>
    </row>
    <row r="28" spans="1:8" s="39" customFormat="1" ht="50.1" customHeight="1" x14ac:dyDescent="0.2">
      <c r="B28" s="40">
        <v>5</v>
      </c>
      <c r="C28" s="52" t="s">
        <v>10</v>
      </c>
      <c r="D28" s="214">
        <v>0</v>
      </c>
      <c r="E28" s="214">
        <v>0</v>
      </c>
      <c r="F28" s="214">
        <v>0</v>
      </c>
      <c r="G28" s="213">
        <f t="shared" si="0"/>
        <v>0</v>
      </c>
      <c r="H28" s="225"/>
    </row>
    <row r="29" spans="1:8" s="39" customFormat="1" ht="50.1" customHeight="1" x14ac:dyDescent="0.2">
      <c r="B29" s="40">
        <v>6</v>
      </c>
      <c r="C29" s="52" t="s">
        <v>9</v>
      </c>
      <c r="D29" s="214">
        <v>0</v>
      </c>
      <c r="E29" s="214">
        <v>0</v>
      </c>
      <c r="F29" s="214">
        <v>0</v>
      </c>
      <c r="G29" s="213">
        <f t="shared" si="0"/>
        <v>0</v>
      </c>
      <c r="H29" s="225"/>
    </row>
    <row r="30" spans="1:8" s="39" customFormat="1" ht="50.1" customHeight="1" x14ac:dyDescent="0.2">
      <c r="B30" s="40">
        <v>7</v>
      </c>
      <c r="C30" s="52" t="s">
        <v>72</v>
      </c>
      <c r="D30" s="214">
        <v>0</v>
      </c>
      <c r="E30" s="214">
        <v>0</v>
      </c>
      <c r="F30" s="214">
        <v>0</v>
      </c>
      <c r="G30" s="213">
        <f t="shared" si="0"/>
        <v>0</v>
      </c>
      <c r="H30" s="225"/>
    </row>
    <row r="31" spans="1:8" s="39" customFormat="1" ht="50.1" customHeight="1" x14ac:dyDescent="0.2">
      <c r="B31" s="40">
        <v>8</v>
      </c>
      <c r="C31" s="52" t="s">
        <v>7</v>
      </c>
      <c r="D31" s="214">
        <v>0</v>
      </c>
      <c r="E31" s="214">
        <v>0</v>
      </c>
      <c r="F31" s="214">
        <v>0</v>
      </c>
      <c r="G31" s="213">
        <f t="shared" si="0"/>
        <v>0</v>
      </c>
      <c r="H31" s="225"/>
    </row>
    <row r="32" spans="1:8" s="39" customFormat="1" ht="50.1" customHeight="1" x14ac:dyDescent="0.2">
      <c r="B32" s="40">
        <v>9</v>
      </c>
      <c r="C32" s="52" t="s">
        <v>12</v>
      </c>
      <c r="D32" s="214">
        <v>0</v>
      </c>
      <c r="E32" s="214">
        <v>0</v>
      </c>
      <c r="F32" s="214">
        <v>0</v>
      </c>
      <c r="G32" s="213">
        <f t="shared" si="0"/>
        <v>0</v>
      </c>
      <c r="H32" s="225"/>
    </row>
    <row r="33" spans="1:8" s="55" customFormat="1" ht="21.75" customHeight="1" x14ac:dyDescent="0.2">
      <c r="D33" s="218"/>
      <c r="E33" s="218"/>
      <c r="F33" s="218"/>
      <c r="G33" s="218"/>
    </row>
    <row r="34" spans="1:8" s="56" customFormat="1" ht="21.75" customHeight="1" thickBot="1" x14ac:dyDescent="0.25">
      <c r="A34" s="63" t="s">
        <v>13</v>
      </c>
      <c r="B34" s="63"/>
      <c r="C34" s="64"/>
      <c r="D34" s="219">
        <f>(SUM(D22:D32))</f>
        <v>0</v>
      </c>
      <c r="E34" s="219">
        <f>(SUM(E22:E32))</f>
        <v>0</v>
      </c>
      <c r="F34" s="219">
        <f>(SUM(F22:F32))</f>
        <v>0</v>
      </c>
      <c r="G34" s="219">
        <f>(SUM(G22:G32))</f>
        <v>0</v>
      </c>
    </row>
    <row r="35" spans="1:8" s="39" customFormat="1" ht="21.75" customHeight="1" x14ac:dyDescent="0.2">
      <c r="A35" s="57"/>
      <c r="B35" s="57"/>
      <c r="C35" s="55"/>
      <c r="D35" s="215"/>
      <c r="E35" s="215"/>
      <c r="F35" s="215"/>
      <c r="G35" s="215"/>
    </row>
    <row r="36" spans="1:8" s="39" customFormat="1" ht="21.75" customHeight="1" x14ac:dyDescent="0.2">
      <c r="A36" s="57" t="s">
        <v>11</v>
      </c>
      <c r="B36" s="57"/>
      <c r="C36" s="55"/>
      <c r="D36" s="220"/>
      <c r="E36" s="220"/>
      <c r="F36" s="220"/>
      <c r="G36" s="220"/>
    </row>
    <row r="37" spans="1:8" s="39" customFormat="1" ht="21.75" customHeight="1" x14ac:dyDescent="0.2">
      <c r="B37" s="40">
        <v>10</v>
      </c>
      <c r="C37" s="52" t="s">
        <v>11</v>
      </c>
      <c r="D37" s="214">
        <f>ROUND(D34*0.1,2)</f>
        <v>0</v>
      </c>
      <c r="E37" s="214">
        <f>ROUND(E34*0.1,2)</f>
        <v>0</v>
      </c>
      <c r="F37" s="214">
        <f>ROUND(F34*0.1,2)</f>
        <v>0</v>
      </c>
      <c r="G37" s="213">
        <f>(SUM(D37:F37))</f>
        <v>0</v>
      </c>
      <c r="H37" s="225" t="s">
        <v>268</v>
      </c>
    </row>
    <row r="38" spans="1:8" s="39" customFormat="1" ht="21.75" customHeight="1" x14ac:dyDescent="0.2">
      <c r="A38" s="57"/>
      <c r="B38" s="57"/>
      <c r="C38" s="55"/>
      <c r="D38" s="215"/>
      <c r="E38" s="215"/>
      <c r="F38" s="215"/>
      <c r="G38" s="215"/>
    </row>
    <row r="39" spans="1:8" s="56" customFormat="1" ht="21.75" customHeight="1" thickBot="1" x14ac:dyDescent="0.25">
      <c r="A39" s="65" t="s">
        <v>8</v>
      </c>
      <c r="B39" s="65"/>
      <c r="C39" s="66"/>
      <c r="D39" s="221">
        <f>(SUM(D34:D37))</f>
        <v>0</v>
      </c>
      <c r="E39" s="221">
        <f>(SUM(E34:E37))</f>
        <v>0</v>
      </c>
      <c r="F39" s="221">
        <f>(SUM(F34:F37))</f>
        <v>0</v>
      </c>
      <c r="G39" s="221">
        <f>(SUM(G34:G37))</f>
        <v>0</v>
      </c>
    </row>
    <row r="40" spans="1:8" ht="18.75" customHeight="1" thickTop="1" x14ac:dyDescent="0.2">
      <c r="C40" s="10"/>
      <c r="D40" s="9"/>
      <c r="E40" s="9"/>
      <c r="F40" s="9"/>
    </row>
    <row r="42" spans="1:8" ht="18.75" customHeight="1" x14ac:dyDescent="0.2">
      <c r="A42" s="6"/>
      <c r="B42" s="6"/>
    </row>
  </sheetData>
  <sheetProtection password="DBEE" sheet="1" objects="1" scenarios="1"/>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2"/>
  <sheetViews>
    <sheetView workbookViewId="0">
      <selection activeCell="C3" sqref="C3"/>
    </sheetView>
  </sheetViews>
  <sheetFormatPr defaultColWidth="9.140625" defaultRowHeight="18.75" customHeight="1" x14ac:dyDescent="0.2"/>
  <cols>
    <col min="1" max="1" width="6" style="4" customWidth="1"/>
    <col min="2" max="2" width="3.42578125" style="4" customWidth="1"/>
    <col min="3" max="3" width="36.42578125" style="4" customWidth="1"/>
    <col min="4" max="7" width="15.5703125" style="4" customWidth="1"/>
    <col min="8" max="16384" width="9.140625" style="4"/>
  </cols>
  <sheetData>
    <row r="1" spans="1:9" s="39" customFormat="1" ht="18.75" customHeight="1" x14ac:dyDescent="0.2"/>
    <row r="2" spans="1:9" s="39" customFormat="1" ht="18.75" customHeight="1" x14ac:dyDescent="0.2">
      <c r="D2" s="294" t="str">
        <f>'Budget Overview'!D1</f>
        <v>Eckerd Connects</v>
      </c>
      <c r="E2" s="294"/>
      <c r="F2" s="294"/>
      <c r="G2" s="294"/>
    </row>
    <row r="3" spans="1:9" s="39" customFormat="1" ht="18.75" customHeight="1" x14ac:dyDescent="0.2">
      <c r="D3" s="294" t="str">
        <f>'Budget Overview'!D2</f>
        <v>Program Annual Budget</v>
      </c>
      <c r="E3" s="294"/>
      <c r="F3" s="294"/>
      <c r="G3" s="294"/>
    </row>
    <row r="4" spans="1:9" s="39" customFormat="1" ht="18.75" customHeight="1" x14ac:dyDescent="0.2">
      <c r="D4" s="294" t="str">
        <f>'Budget Overview'!D3</f>
        <v>July 1, 2018 through June 30, 2019</v>
      </c>
      <c r="E4" s="294"/>
      <c r="F4" s="294"/>
      <c r="G4" s="294"/>
    </row>
    <row r="5" spans="1:9" s="39" customFormat="1" ht="18.75" customHeight="1" x14ac:dyDescent="0.2"/>
    <row r="6" spans="1:9" s="39" customFormat="1" ht="18.75" customHeight="1" thickBot="1" x14ac:dyDescent="0.25"/>
    <row r="7" spans="1:9" s="39" customFormat="1" ht="35.25" customHeight="1" thickBot="1" x14ac:dyDescent="0.25">
      <c r="A7" s="298" t="s">
        <v>17</v>
      </c>
      <c r="B7" s="299"/>
      <c r="C7" s="300"/>
      <c r="D7" s="304">
        <f>IF('ECA Use Only'!$B$7=2,TRIM('Budget Overview'!#REF!),'ECA Use Only'!B3)</f>
        <v>0</v>
      </c>
      <c r="E7" s="305"/>
      <c r="F7" s="305"/>
      <c r="G7" s="306"/>
    </row>
    <row r="8" spans="1:9" s="39" customFormat="1" ht="35.25" customHeight="1" thickBot="1" x14ac:dyDescent="0.25">
      <c r="A8" s="298" t="s">
        <v>16</v>
      </c>
      <c r="B8" s="299"/>
      <c r="C8" s="300"/>
      <c r="D8" s="304">
        <f>IF('ECA Use Only'!$B$7=2,TRIM('Budget Overview'!#REF!),'ECA Use Only'!B4)</f>
        <v>0</v>
      </c>
      <c r="E8" s="305"/>
      <c r="F8" s="305"/>
      <c r="G8" s="306"/>
    </row>
    <row r="9" spans="1:9" s="39" customFormat="1" ht="35.25" customHeight="1" thickBot="1" x14ac:dyDescent="0.25">
      <c r="A9" s="298" t="s">
        <v>15</v>
      </c>
      <c r="B9" s="299"/>
      <c r="C9" s="300"/>
      <c r="D9" s="304">
        <f>IF('ECA Use Only'!$B$7=2,TRIM('Budget Overview'!#REF!),'ECA Use Only'!B5)</f>
        <v>0</v>
      </c>
      <c r="E9" s="305"/>
      <c r="F9" s="305"/>
      <c r="G9" s="306"/>
    </row>
    <row r="10" spans="1:9" s="39" customFormat="1" ht="35.25" customHeight="1" thickBot="1" x14ac:dyDescent="0.25">
      <c r="A10" s="36"/>
      <c r="B10" s="36"/>
      <c r="C10" s="36"/>
      <c r="D10" s="36"/>
      <c r="E10" s="36"/>
      <c r="F10" s="36"/>
      <c r="G10" s="36"/>
      <c r="H10" s="36"/>
      <c r="I10" s="36"/>
    </row>
    <row r="11" spans="1:9" customFormat="1" ht="21.75" customHeight="1" thickBot="1" x14ac:dyDescent="0.35">
      <c r="A11" s="310" t="s">
        <v>73</v>
      </c>
      <c r="B11" s="311"/>
      <c r="C11" s="311"/>
      <c r="D11" s="311"/>
      <c r="E11" s="311"/>
      <c r="F11" s="311"/>
      <c r="G11" s="312"/>
    </row>
    <row r="12" spans="1:9" customFormat="1" ht="21.75" customHeight="1" x14ac:dyDescent="0.2"/>
    <row r="13" spans="1:9" customFormat="1" ht="21.75" customHeight="1" x14ac:dyDescent="0.25">
      <c r="A13" s="14" t="s">
        <v>74</v>
      </c>
    </row>
    <row r="14" spans="1:9" s="36" customFormat="1" ht="18.75" customHeight="1" x14ac:dyDescent="0.2">
      <c r="A14" s="14" t="s">
        <v>237</v>
      </c>
    </row>
    <row r="15" spans="1:9" s="36" customFormat="1" ht="18.75" customHeight="1" x14ac:dyDescent="0.2">
      <c r="A15" s="14" t="s">
        <v>67</v>
      </c>
    </row>
    <row r="16" spans="1:9" s="39" customFormat="1" ht="22.5" customHeight="1" x14ac:dyDescent="0.2">
      <c r="A16" s="14" t="s">
        <v>98</v>
      </c>
      <c r="D16" s="1"/>
      <c r="E16" s="1"/>
      <c r="F16" s="1"/>
      <c r="G16" s="1"/>
    </row>
    <row r="17" spans="1:7" s="39" customFormat="1" ht="22.5" customHeight="1" x14ac:dyDescent="0.2">
      <c r="A17" s="14" t="s">
        <v>199</v>
      </c>
      <c r="D17" s="1"/>
      <c r="E17" s="1"/>
      <c r="F17" s="1"/>
      <c r="G17" s="1"/>
    </row>
    <row r="18" spans="1:7" s="39" customFormat="1" ht="22.5" customHeight="1" x14ac:dyDescent="0.2">
      <c r="A18" s="36"/>
      <c r="D18" s="1"/>
      <c r="E18" s="1"/>
      <c r="F18" s="1"/>
      <c r="G18" s="1"/>
    </row>
    <row r="19" spans="1:7" s="39" customFormat="1" ht="30.75" customHeight="1" x14ac:dyDescent="0.2">
      <c r="A19" s="62" t="s">
        <v>70</v>
      </c>
      <c r="D19" s="113"/>
      <c r="E19" s="111"/>
      <c r="F19" s="112"/>
      <c r="G19" s="67" t="s">
        <v>75</v>
      </c>
    </row>
    <row r="20" spans="1:7" s="39" customFormat="1" ht="21.75" customHeight="1" x14ac:dyDescent="0.2">
      <c r="D20"/>
      <c r="E20"/>
      <c r="F20"/>
      <c r="G20"/>
    </row>
    <row r="21" spans="1:7" s="39" customFormat="1" ht="21.75" customHeight="1" x14ac:dyDescent="0.2">
      <c r="A21" s="50" t="s">
        <v>44</v>
      </c>
      <c r="B21" s="50"/>
      <c r="G21" s="34"/>
    </row>
    <row r="22" spans="1:7" s="39" customFormat="1" ht="21.75" customHeight="1" x14ac:dyDescent="0.2">
      <c r="B22" s="51">
        <v>1</v>
      </c>
      <c r="C22" s="52" t="s">
        <v>37</v>
      </c>
      <c r="D22" s="212">
        <v>0</v>
      </c>
      <c r="E22" s="212">
        <v>0</v>
      </c>
      <c r="F22" s="212">
        <v>0</v>
      </c>
      <c r="G22" s="213">
        <f>(SUM(D22:F22))</f>
        <v>0</v>
      </c>
    </row>
    <row r="23" spans="1:7" s="39" customFormat="1" ht="21.75" customHeight="1" x14ac:dyDescent="0.2">
      <c r="B23" s="40">
        <v>2</v>
      </c>
      <c r="C23" s="53" t="s">
        <v>38</v>
      </c>
      <c r="D23" s="214">
        <v>0</v>
      </c>
      <c r="E23" s="214">
        <v>0</v>
      </c>
      <c r="F23" s="214">
        <v>0</v>
      </c>
      <c r="G23" s="213">
        <f>(SUM(D23:F23))</f>
        <v>0</v>
      </c>
    </row>
    <row r="24" spans="1:7" s="39" customFormat="1" ht="21.75" customHeight="1" x14ac:dyDescent="0.2">
      <c r="C24" s="54"/>
      <c r="D24" s="215"/>
      <c r="E24" s="215"/>
      <c r="F24" s="215"/>
      <c r="G24" s="216"/>
    </row>
    <row r="25" spans="1:7" s="55" customFormat="1" ht="21.75" customHeight="1" x14ac:dyDescent="0.2">
      <c r="A25" s="50" t="s">
        <v>39</v>
      </c>
      <c r="B25" s="50"/>
      <c r="D25" s="217"/>
      <c r="E25" s="217"/>
      <c r="F25" s="217"/>
      <c r="G25" s="217"/>
    </row>
    <row r="26" spans="1:7" s="39" customFormat="1" ht="21.75" customHeight="1" x14ac:dyDescent="0.2">
      <c r="B26" s="51">
        <v>3</v>
      </c>
      <c r="C26" s="52" t="s">
        <v>14</v>
      </c>
      <c r="D26" s="214">
        <v>0</v>
      </c>
      <c r="E26" s="214">
        <v>0</v>
      </c>
      <c r="F26" s="214">
        <v>0</v>
      </c>
      <c r="G26" s="213">
        <f t="shared" ref="G26:G32" si="0">(SUM(D26:F26))</f>
        <v>0</v>
      </c>
    </row>
    <row r="27" spans="1:7" s="39" customFormat="1" ht="21.75" customHeight="1" x14ac:dyDescent="0.2">
      <c r="B27" s="40">
        <v>4</v>
      </c>
      <c r="C27" s="52" t="s">
        <v>59</v>
      </c>
      <c r="D27" s="214">
        <v>0</v>
      </c>
      <c r="E27" s="214">
        <v>0</v>
      </c>
      <c r="F27" s="214">
        <v>0</v>
      </c>
      <c r="G27" s="213">
        <f t="shared" si="0"/>
        <v>0</v>
      </c>
    </row>
    <row r="28" spans="1:7" s="39" customFormat="1" ht="21.75" customHeight="1" x14ac:dyDescent="0.2">
      <c r="B28" s="40">
        <v>5</v>
      </c>
      <c r="C28" s="52" t="s">
        <v>10</v>
      </c>
      <c r="D28" s="214">
        <v>0</v>
      </c>
      <c r="E28" s="214">
        <v>0</v>
      </c>
      <c r="F28" s="214">
        <v>0</v>
      </c>
      <c r="G28" s="213">
        <f t="shared" si="0"/>
        <v>0</v>
      </c>
    </row>
    <row r="29" spans="1:7" s="39" customFormat="1" ht="21.75" customHeight="1" x14ac:dyDescent="0.2">
      <c r="B29" s="40">
        <v>6</v>
      </c>
      <c r="C29" s="52" t="s">
        <v>9</v>
      </c>
      <c r="D29" s="214">
        <v>0</v>
      </c>
      <c r="E29" s="214">
        <v>0</v>
      </c>
      <c r="F29" s="214">
        <v>0</v>
      </c>
      <c r="G29" s="213">
        <f t="shared" si="0"/>
        <v>0</v>
      </c>
    </row>
    <row r="30" spans="1:7" s="39" customFormat="1" ht="21.75" customHeight="1" x14ac:dyDescent="0.2">
      <c r="B30" s="40">
        <v>7</v>
      </c>
      <c r="C30" s="52" t="s">
        <v>72</v>
      </c>
      <c r="D30" s="214">
        <v>0</v>
      </c>
      <c r="E30" s="214">
        <v>0</v>
      </c>
      <c r="F30" s="214">
        <v>0</v>
      </c>
      <c r="G30" s="213">
        <f t="shared" si="0"/>
        <v>0</v>
      </c>
    </row>
    <row r="31" spans="1:7" s="39" customFormat="1" ht="21.75" customHeight="1" x14ac:dyDescent="0.2">
      <c r="B31" s="40">
        <v>8</v>
      </c>
      <c r="C31" s="52" t="s">
        <v>7</v>
      </c>
      <c r="D31" s="214">
        <v>0</v>
      </c>
      <c r="E31" s="214">
        <v>0</v>
      </c>
      <c r="F31" s="214">
        <v>0</v>
      </c>
      <c r="G31" s="213">
        <f t="shared" si="0"/>
        <v>0</v>
      </c>
    </row>
    <row r="32" spans="1:7" s="39" customFormat="1" ht="21.75" customHeight="1" x14ac:dyDescent="0.2">
      <c r="B32" s="40">
        <v>9</v>
      </c>
      <c r="C32" s="52" t="s">
        <v>12</v>
      </c>
      <c r="D32" s="214">
        <v>0</v>
      </c>
      <c r="E32" s="214">
        <v>0</v>
      </c>
      <c r="F32" s="214">
        <v>0</v>
      </c>
      <c r="G32" s="213">
        <f t="shared" si="0"/>
        <v>0</v>
      </c>
    </row>
    <row r="33" spans="1:7" s="55" customFormat="1" ht="21.75" customHeight="1" x14ac:dyDescent="0.2">
      <c r="D33" s="218"/>
      <c r="E33" s="218"/>
      <c r="F33" s="218"/>
      <c r="G33" s="218"/>
    </row>
    <row r="34" spans="1:7" s="56" customFormat="1" ht="21.75" customHeight="1" thickBot="1" x14ac:dyDescent="0.25">
      <c r="A34" s="63" t="s">
        <v>13</v>
      </c>
      <c r="B34" s="63"/>
      <c r="C34" s="64"/>
      <c r="D34" s="219">
        <f>(SUM(D22:D32))</f>
        <v>0</v>
      </c>
      <c r="E34" s="219">
        <f>(SUM(E22:E32))</f>
        <v>0</v>
      </c>
      <c r="F34" s="219">
        <f>(SUM(F22:F32))</f>
        <v>0</v>
      </c>
      <c r="G34" s="219">
        <f>(SUM(G22:G32))</f>
        <v>0</v>
      </c>
    </row>
    <row r="35" spans="1:7" s="39" customFormat="1" ht="21.75" customHeight="1" x14ac:dyDescent="0.2">
      <c r="A35" s="57"/>
      <c r="B35" s="57"/>
      <c r="C35" s="55"/>
      <c r="D35" s="215"/>
      <c r="E35" s="215"/>
      <c r="F35" s="215"/>
      <c r="G35" s="215"/>
    </row>
    <row r="36" spans="1:7" s="39" customFormat="1" ht="21.75" customHeight="1" x14ac:dyDescent="0.2">
      <c r="A36" s="57" t="s">
        <v>11</v>
      </c>
      <c r="B36" s="57"/>
      <c r="C36" s="55"/>
      <c r="D36" s="220"/>
      <c r="E36" s="220"/>
      <c r="F36" s="220"/>
      <c r="G36" s="220"/>
    </row>
    <row r="37" spans="1:7" s="39" customFormat="1" ht="21.75" customHeight="1" x14ac:dyDescent="0.2">
      <c r="B37" s="40">
        <v>10</v>
      </c>
      <c r="C37" s="52" t="s">
        <v>11</v>
      </c>
      <c r="D37" s="214">
        <v>0</v>
      </c>
      <c r="E37" s="214">
        <v>0</v>
      </c>
      <c r="F37" s="214">
        <v>0</v>
      </c>
      <c r="G37" s="213">
        <f>(SUM(D37:F37))</f>
        <v>0</v>
      </c>
    </row>
    <row r="38" spans="1:7" s="39" customFormat="1" ht="21.75" customHeight="1" x14ac:dyDescent="0.2">
      <c r="A38" s="57"/>
      <c r="B38" s="57"/>
      <c r="C38" s="55"/>
      <c r="D38" s="215"/>
      <c r="E38" s="215"/>
      <c r="F38" s="215"/>
      <c r="G38" s="215"/>
    </row>
    <row r="39" spans="1:7" s="56" customFormat="1" ht="21.75" customHeight="1" thickBot="1" x14ac:dyDescent="0.25">
      <c r="A39" s="65" t="s">
        <v>8</v>
      </c>
      <c r="B39" s="65"/>
      <c r="C39" s="66"/>
      <c r="D39" s="221">
        <f>ROUND(SUM(D34:D37),2)</f>
        <v>0</v>
      </c>
      <c r="E39" s="221">
        <f>ROUND(SUM(E34:E37),2)</f>
        <v>0</v>
      </c>
      <c r="F39" s="221">
        <f>ROUND(SUM(F34:F37),2)</f>
        <v>0</v>
      </c>
      <c r="G39" s="221">
        <f>ROUND(SUM(G34:G37),2)</f>
        <v>0</v>
      </c>
    </row>
    <row r="40" spans="1:7" ht="18.75" customHeight="1" thickTop="1" x14ac:dyDescent="0.2">
      <c r="C40" s="10"/>
      <c r="D40" s="9"/>
      <c r="E40" s="9"/>
      <c r="F40" s="9"/>
    </row>
    <row r="42" spans="1:7" ht="18.75" customHeight="1" x14ac:dyDescent="0.2">
      <c r="A42" s="6"/>
      <c r="B42" s="6"/>
    </row>
  </sheetData>
  <sheetProtection password="DBEE" sheet="1" objects="1" scenarios="1"/>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2"/>
  <sheetViews>
    <sheetView zoomScaleNormal="100" workbookViewId="0">
      <selection activeCell="C5" sqref="C5"/>
    </sheetView>
  </sheetViews>
  <sheetFormatPr defaultRowHeight="12.75" x14ac:dyDescent="0.2"/>
  <cols>
    <col min="1" max="1" width="16.28515625" customWidth="1"/>
    <col min="2" max="2" width="29.7109375" customWidth="1"/>
    <col min="3" max="3" width="10.140625" customWidth="1"/>
    <col min="4" max="4" width="12" bestFit="1" customWidth="1"/>
    <col min="5" max="5" width="11.42578125" customWidth="1"/>
    <col min="6" max="6" width="17" customWidth="1"/>
    <col min="7" max="7" width="11.140625" hidden="1" customWidth="1"/>
  </cols>
  <sheetData>
    <row r="1" spans="1:6" x14ac:dyDescent="0.2">
      <c r="C1" s="2"/>
      <c r="F1" s="3">
        <f>'Program Annual Budget'!$D$7</f>
        <v>0</v>
      </c>
    </row>
    <row r="2" spans="1:6" x14ac:dyDescent="0.2">
      <c r="C2" s="2"/>
      <c r="F2" s="3">
        <f>'Program Annual Budget'!$D$8</f>
        <v>0</v>
      </c>
    </row>
    <row r="3" spans="1:6" x14ac:dyDescent="0.2">
      <c r="C3" s="2"/>
      <c r="F3" s="3" t="str">
        <f>'Program Annual Budget'!$D$9</f>
        <v>ITN-ECA-C13-CPA-FY22</v>
      </c>
    </row>
    <row r="5" spans="1:6" x14ac:dyDescent="0.2">
      <c r="F5" s="3" t="str">
        <f>"Budget Version - "&amp;'Program Annual Budget'!$G$10</f>
        <v>Budget Version - Original</v>
      </c>
    </row>
    <row r="6" spans="1:6" x14ac:dyDescent="0.2">
      <c r="F6" s="35">
        <f>'Program Annual Budget'!$H$10</f>
        <v>0</v>
      </c>
    </row>
    <row r="7" spans="1:6" ht="13.5" thickBot="1" x14ac:dyDescent="0.25"/>
    <row r="8" spans="1:6" ht="21" thickBot="1" x14ac:dyDescent="0.35">
      <c r="A8" s="313" t="s">
        <v>49</v>
      </c>
      <c r="B8" s="314"/>
      <c r="C8" s="314"/>
      <c r="D8" s="314"/>
      <c r="E8" s="314"/>
      <c r="F8" s="315"/>
    </row>
    <row r="9" spans="1:6" x14ac:dyDescent="0.2">
      <c r="A9" s="96"/>
    </row>
    <row r="10" spans="1:6" x14ac:dyDescent="0.2">
      <c r="A10" s="4" t="s">
        <v>48</v>
      </c>
      <c r="B10" s="4"/>
      <c r="C10" s="4"/>
    </row>
    <row r="11" spans="1:6" x14ac:dyDescent="0.2">
      <c r="A11" s="12" t="s">
        <v>99</v>
      </c>
      <c r="B11" s="12"/>
      <c r="C11" s="12"/>
    </row>
    <row r="12" spans="1:6" x14ac:dyDescent="0.2">
      <c r="A12" s="106" t="s">
        <v>219</v>
      </c>
      <c r="B12" s="7"/>
      <c r="C12" s="7"/>
    </row>
    <row r="13" spans="1:6" x14ac:dyDescent="0.2">
      <c r="A13" s="96" t="s">
        <v>142</v>
      </c>
    </row>
    <row r="14" spans="1:6" x14ac:dyDescent="0.2">
      <c r="A14" s="96" t="s">
        <v>120</v>
      </c>
    </row>
    <row r="15" spans="1:6" x14ac:dyDescent="0.2">
      <c r="A15" s="96" t="s">
        <v>121</v>
      </c>
    </row>
    <row r="16" spans="1:6" x14ac:dyDescent="0.2">
      <c r="A16" s="96" t="s">
        <v>238</v>
      </c>
    </row>
    <row r="17" spans="1:9" x14ac:dyDescent="0.2">
      <c r="A17" s="96"/>
    </row>
    <row r="18" spans="1:9" x14ac:dyDescent="0.2">
      <c r="A18" s="85" t="s">
        <v>116</v>
      </c>
      <c r="B18" s="85"/>
      <c r="C18" s="85"/>
      <c r="D18" s="85"/>
      <c r="E18" s="85"/>
      <c r="F18" s="85"/>
      <c r="G18" s="85"/>
    </row>
    <row r="19" spans="1:9" ht="13.5" thickBot="1" x14ac:dyDescent="0.25">
      <c r="A19" s="85"/>
      <c r="B19" s="85"/>
      <c r="C19" s="85"/>
      <c r="D19" s="85"/>
      <c r="E19" s="85"/>
      <c r="F19" s="85"/>
      <c r="G19" s="85"/>
    </row>
    <row r="20" spans="1:9" ht="30.75" customHeight="1" thickBot="1" x14ac:dyDescent="0.3">
      <c r="A20" s="44" t="s">
        <v>143</v>
      </c>
      <c r="B20" s="45" t="s">
        <v>144</v>
      </c>
      <c r="C20" s="45" t="s">
        <v>1</v>
      </c>
      <c r="D20" s="45" t="s">
        <v>47</v>
      </c>
      <c r="E20" s="45" t="s">
        <v>0</v>
      </c>
      <c r="F20" s="46" t="s">
        <v>100</v>
      </c>
      <c r="G20" s="45" t="s">
        <v>220</v>
      </c>
      <c r="I20" s="4"/>
    </row>
    <row r="21" spans="1:9" ht="42.75" customHeight="1" x14ac:dyDescent="0.2">
      <c r="A21" s="248"/>
      <c r="B21" s="124"/>
      <c r="C21" s="115"/>
      <c r="D21" s="116"/>
      <c r="E21" s="117"/>
      <c r="F21" s="43">
        <f>(+E21*D21*C21)</f>
        <v>0</v>
      </c>
      <c r="G21" s="42">
        <f t="shared" ref="G21:G31" si="0">ROUND(+D21*C21,2)</f>
        <v>0</v>
      </c>
    </row>
    <row r="22" spans="1:9" ht="42.75" customHeight="1" x14ac:dyDescent="0.2">
      <c r="A22" s="118"/>
      <c r="B22" s="123"/>
      <c r="C22" s="120"/>
      <c r="D22" s="112"/>
      <c r="E22" s="121"/>
      <c r="F22" s="43">
        <f t="shared" ref="F22:F31" si="1">(+E22*D22*C22)</f>
        <v>0</v>
      </c>
      <c r="G22" s="42">
        <f t="shared" si="0"/>
        <v>0</v>
      </c>
    </row>
    <row r="23" spans="1:9" ht="42.75" customHeight="1" x14ac:dyDescent="0.2">
      <c r="A23" s="118"/>
      <c r="B23" s="123"/>
      <c r="C23" s="120"/>
      <c r="D23" s="112"/>
      <c r="E23" s="121"/>
      <c r="F23" s="43">
        <f t="shared" si="1"/>
        <v>0</v>
      </c>
      <c r="G23" s="42">
        <f t="shared" si="0"/>
        <v>0</v>
      </c>
    </row>
    <row r="24" spans="1:9" ht="42.75" customHeight="1" x14ac:dyDescent="0.2">
      <c r="A24" s="118"/>
      <c r="B24" s="123"/>
      <c r="C24" s="120"/>
      <c r="D24" s="112"/>
      <c r="E24" s="121"/>
      <c r="F24" s="43">
        <f t="shared" si="1"/>
        <v>0</v>
      </c>
      <c r="G24" s="42">
        <f t="shared" si="0"/>
        <v>0</v>
      </c>
    </row>
    <row r="25" spans="1:9" ht="42.75" customHeight="1" x14ac:dyDescent="0.2">
      <c r="A25" s="118"/>
      <c r="B25" s="123"/>
      <c r="C25" s="120"/>
      <c r="D25" s="112"/>
      <c r="E25" s="121"/>
      <c r="F25" s="43">
        <f t="shared" si="1"/>
        <v>0</v>
      </c>
      <c r="G25" s="42">
        <f t="shared" si="0"/>
        <v>0</v>
      </c>
    </row>
    <row r="26" spans="1:9" ht="42.75" customHeight="1" x14ac:dyDescent="0.2">
      <c r="A26" s="118"/>
      <c r="B26" s="123"/>
      <c r="C26" s="120"/>
      <c r="D26" s="112"/>
      <c r="E26" s="121"/>
      <c r="F26" s="43">
        <f t="shared" si="1"/>
        <v>0</v>
      </c>
      <c r="G26" s="42">
        <f t="shared" si="0"/>
        <v>0</v>
      </c>
    </row>
    <row r="27" spans="1:9" ht="42.75" customHeight="1" x14ac:dyDescent="0.2">
      <c r="A27" s="118"/>
      <c r="B27" s="123"/>
      <c r="C27" s="120"/>
      <c r="D27" s="112"/>
      <c r="E27" s="121"/>
      <c r="F27" s="43">
        <f t="shared" si="1"/>
        <v>0</v>
      </c>
      <c r="G27" s="42">
        <f t="shared" si="0"/>
        <v>0</v>
      </c>
    </row>
    <row r="28" spans="1:9" ht="42.75" customHeight="1" x14ac:dyDescent="0.2">
      <c r="A28" s="118"/>
      <c r="B28" s="123"/>
      <c r="C28" s="120"/>
      <c r="D28" s="112"/>
      <c r="E28" s="121"/>
      <c r="F28" s="43">
        <f t="shared" si="1"/>
        <v>0</v>
      </c>
      <c r="G28" s="42">
        <f t="shared" si="0"/>
        <v>0</v>
      </c>
    </row>
    <row r="29" spans="1:9" ht="42.75" customHeight="1" x14ac:dyDescent="0.2">
      <c r="A29" s="118"/>
      <c r="B29" s="119"/>
      <c r="C29" s="120"/>
      <c r="D29" s="112"/>
      <c r="E29" s="121"/>
      <c r="F29" s="43">
        <f t="shared" si="1"/>
        <v>0</v>
      </c>
      <c r="G29" s="42">
        <f t="shared" si="0"/>
        <v>0</v>
      </c>
    </row>
    <row r="30" spans="1:9" ht="42.75" customHeight="1" x14ac:dyDescent="0.2">
      <c r="A30" s="118"/>
      <c r="B30" s="119"/>
      <c r="C30" s="120"/>
      <c r="D30" s="112"/>
      <c r="E30" s="121"/>
      <c r="F30" s="43">
        <f t="shared" si="1"/>
        <v>0</v>
      </c>
      <c r="G30" s="42">
        <f t="shared" si="0"/>
        <v>0</v>
      </c>
    </row>
    <row r="31" spans="1:9" ht="42.75" customHeight="1" x14ac:dyDescent="0.2">
      <c r="A31" s="118"/>
      <c r="B31" s="119"/>
      <c r="C31" s="120"/>
      <c r="D31" s="112"/>
      <c r="E31" s="121"/>
      <c r="F31" s="43">
        <f t="shared" si="1"/>
        <v>0</v>
      </c>
      <c r="G31" s="42">
        <f t="shared" si="0"/>
        <v>0</v>
      </c>
    </row>
    <row r="32" spans="1:9" ht="42.75" customHeight="1" thickBot="1" x14ac:dyDescent="0.25">
      <c r="A32" s="107"/>
      <c r="B32" s="125" t="s">
        <v>145</v>
      </c>
      <c r="C32" s="153">
        <f>IF(F33=0,0,-F32/(SUM(F21:F31)+F62))</f>
        <v>0</v>
      </c>
      <c r="D32" s="109"/>
      <c r="E32" s="122"/>
      <c r="F32" s="43">
        <f>(+E32)</f>
        <v>0</v>
      </c>
      <c r="G32" s="110"/>
      <c r="I32" s="3"/>
    </row>
    <row r="33" spans="1:9" ht="26.25" customHeight="1" thickBot="1" x14ac:dyDescent="0.25">
      <c r="A33" s="36"/>
      <c r="B33" s="36"/>
      <c r="C33" s="41" t="s">
        <v>51</v>
      </c>
      <c r="D33" s="108">
        <f>G33</f>
        <v>0</v>
      </c>
      <c r="E33" s="100" t="s">
        <v>147</v>
      </c>
      <c r="F33" s="38">
        <f>ROUND(SUM(F21:F32),2)</f>
        <v>0</v>
      </c>
      <c r="G33" s="38">
        <f>ROUND(SUM(G21:G32),4)</f>
        <v>0</v>
      </c>
    </row>
    <row r="36" spans="1:9" x14ac:dyDescent="0.2">
      <c r="C36" s="2"/>
      <c r="F36" s="3">
        <f>'Program Annual Budget'!$D$7</f>
        <v>0</v>
      </c>
    </row>
    <row r="37" spans="1:9" x14ac:dyDescent="0.2">
      <c r="C37" s="2"/>
      <c r="F37" s="3">
        <f>'Program Annual Budget'!$D$8</f>
        <v>0</v>
      </c>
    </row>
    <row r="38" spans="1:9" x14ac:dyDescent="0.2">
      <c r="C38" s="2"/>
      <c r="F38" s="3" t="str">
        <f>'Program Annual Budget'!$D$9</f>
        <v>ITN-ECA-C13-CPA-FY22</v>
      </c>
    </row>
    <row r="40" spans="1:9" x14ac:dyDescent="0.2">
      <c r="F40" s="3" t="str">
        <f>"Budget Version - "&amp;'Program Annual Budget'!$G$10</f>
        <v>Budget Version - Original</v>
      </c>
    </row>
    <row r="41" spans="1:9" x14ac:dyDescent="0.2">
      <c r="F41" s="35">
        <f>'Program Annual Budget'!$H$10</f>
        <v>0</v>
      </c>
    </row>
    <row r="42" spans="1:9" ht="13.5" thickBot="1" x14ac:dyDescent="0.25"/>
    <row r="43" spans="1:9" ht="21" thickBot="1" x14ac:dyDescent="0.35">
      <c r="A43" s="313" t="s">
        <v>146</v>
      </c>
      <c r="B43" s="314"/>
      <c r="C43" s="314"/>
      <c r="D43" s="314"/>
      <c r="E43" s="314"/>
      <c r="F43" s="315"/>
    </row>
    <row r="44" spans="1:9" x14ac:dyDescent="0.2">
      <c r="A44" s="96"/>
    </row>
    <row r="45" spans="1:9" ht="13.5" thickBot="1" x14ac:dyDescent="0.25">
      <c r="A45" s="85"/>
      <c r="B45" s="85"/>
      <c r="C45" s="85"/>
      <c r="D45" s="85"/>
      <c r="E45" s="85"/>
      <c r="F45" s="85"/>
      <c r="G45" s="85"/>
    </row>
    <row r="46" spans="1:9" ht="30.75" customHeight="1" thickBot="1" x14ac:dyDescent="0.3">
      <c r="A46" s="44" t="s">
        <v>143</v>
      </c>
      <c r="B46" s="45" t="s">
        <v>144</v>
      </c>
      <c r="C46" s="45" t="s">
        <v>1</v>
      </c>
      <c r="D46" s="45" t="s">
        <v>47</v>
      </c>
      <c r="E46" s="45" t="s">
        <v>0</v>
      </c>
      <c r="F46" s="46" t="s">
        <v>100</v>
      </c>
      <c r="G46" s="45" t="s">
        <v>50</v>
      </c>
      <c r="I46" s="4"/>
    </row>
    <row r="47" spans="1:9" ht="42.75" customHeight="1" x14ac:dyDescent="0.2">
      <c r="A47" s="118"/>
      <c r="B47" s="123" t="s">
        <v>148</v>
      </c>
      <c r="C47" s="120"/>
      <c r="D47" s="112"/>
      <c r="E47" s="121"/>
      <c r="F47" s="43">
        <f t="shared" ref="F47:F61" si="2">(+E47*D47*C47)</f>
        <v>0</v>
      </c>
      <c r="G47" s="42">
        <f t="shared" ref="G47:G61" si="3">ROUND(+D47*C47,2)</f>
        <v>0</v>
      </c>
    </row>
    <row r="48" spans="1:9" ht="42.75" customHeight="1" x14ac:dyDescent="0.2">
      <c r="A48" s="118"/>
      <c r="B48" s="119"/>
      <c r="C48" s="120"/>
      <c r="D48" s="112"/>
      <c r="E48" s="121"/>
      <c r="F48" s="43">
        <f t="shared" si="2"/>
        <v>0</v>
      </c>
      <c r="G48" s="42">
        <f t="shared" si="3"/>
        <v>0</v>
      </c>
    </row>
    <row r="49" spans="1:9" ht="42.75" customHeight="1" x14ac:dyDescent="0.2">
      <c r="A49" s="118"/>
      <c r="B49" s="119"/>
      <c r="C49" s="120"/>
      <c r="D49" s="112"/>
      <c r="E49" s="121"/>
      <c r="F49" s="43">
        <f t="shared" si="2"/>
        <v>0</v>
      </c>
      <c r="G49" s="42">
        <f t="shared" si="3"/>
        <v>0</v>
      </c>
    </row>
    <row r="50" spans="1:9" ht="42.75" customHeight="1" x14ac:dyDescent="0.2">
      <c r="A50" s="118"/>
      <c r="B50" s="119"/>
      <c r="C50" s="120"/>
      <c r="D50" s="112"/>
      <c r="E50" s="121"/>
      <c r="F50" s="43">
        <f t="shared" si="2"/>
        <v>0</v>
      </c>
      <c r="G50" s="42">
        <f t="shared" si="3"/>
        <v>0</v>
      </c>
    </row>
    <row r="51" spans="1:9" ht="42.75" customHeight="1" x14ac:dyDescent="0.2">
      <c r="A51" s="118"/>
      <c r="B51" s="119"/>
      <c r="C51" s="120"/>
      <c r="D51" s="112"/>
      <c r="E51" s="121"/>
      <c r="F51" s="43">
        <f t="shared" si="2"/>
        <v>0</v>
      </c>
      <c r="G51" s="42">
        <f t="shared" si="3"/>
        <v>0</v>
      </c>
    </row>
    <row r="52" spans="1:9" ht="42.75" customHeight="1" x14ac:dyDescent="0.2">
      <c r="A52" s="118"/>
      <c r="B52" s="119"/>
      <c r="C52" s="120"/>
      <c r="D52" s="112"/>
      <c r="E52" s="121"/>
      <c r="F52" s="43">
        <f t="shared" si="2"/>
        <v>0</v>
      </c>
      <c r="G52" s="42">
        <f t="shared" si="3"/>
        <v>0</v>
      </c>
    </row>
    <row r="53" spans="1:9" ht="42.75" customHeight="1" x14ac:dyDescent="0.2">
      <c r="A53" s="118"/>
      <c r="B53" s="119"/>
      <c r="C53" s="120"/>
      <c r="D53" s="112"/>
      <c r="E53" s="121"/>
      <c r="F53" s="43">
        <f t="shared" si="2"/>
        <v>0</v>
      </c>
      <c r="G53" s="42">
        <f t="shared" si="3"/>
        <v>0</v>
      </c>
    </row>
    <row r="54" spans="1:9" ht="42.75" customHeight="1" x14ac:dyDescent="0.2">
      <c r="A54" s="118"/>
      <c r="B54" s="119"/>
      <c r="C54" s="120"/>
      <c r="D54" s="112"/>
      <c r="E54" s="121"/>
      <c r="F54" s="43">
        <f t="shared" si="2"/>
        <v>0</v>
      </c>
      <c r="G54" s="42">
        <f t="shared" si="3"/>
        <v>0</v>
      </c>
    </row>
    <row r="55" spans="1:9" ht="42.75" customHeight="1" x14ac:dyDescent="0.2">
      <c r="A55" s="118"/>
      <c r="B55" s="119"/>
      <c r="C55" s="120"/>
      <c r="D55" s="112"/>
      <c r="E55" s="121"/>
      <c r="F55" s="43">
        <f t="shared" si="2"/>
        <v>0</v>
      </c>
      <c r="G55" s="42">
        <f t="shared" si="3"/>
        <v>0</v>
      </c>
    </row>
    <row r="56" spans="1:9" ht="42.75" customHeight="1" x14ac:dyDescent="0.2">
      <c r="A56" s="118"/>
      <c r="B56" s="119"/>
      <c r="C56" s="120"/>
      <c r="D56" s="112"/>
      <c r="E56" s="121"/>
      <c r="F56" s="43">
        <f t="shared" si="2"/>
        <v>0</v>
      </c>
      <c r="G56" s="42">
        <f t="shared" si="3"/>
        <v>0</v>
      </c>
    </row>
    <row r="57" spans="1:9" ht="42.75" customHeight="1" x14ac:dyDescent="0.2">
      <c r="A57" s="118"/>
      <c r="B57" s="119"/>
      <c r="C57" s="120"/>
      <c r="D57" s="112"/>
      <c r="E57" s="121"/>
      <c r="F57" s="43">
        <f t="shared" si="2"/>
        <v>0</v>
      </c>
      <c r="G57" s="42">
        <f t="shared" si="3"/>
        <v>0</v>
      </c>
    </row>
    <row r="58" spans="1:9" ht="42.75" customHeight="1" x14ac:dyDescent="0.2">
      <c r="A58" s="118"/>
      <c r="B58" s="119"/>
      <c r="C58" s="120"/>
      <c r="D58" s="112"/>
      <c r="E58" s="121"/>
      <c r="F58" s="43">
        <f t="shared" si="2"/>
        <v>0</v>
      </c>
      <c r="G58" s="42">
        <f t="shared" si="3"/>
        <v>0</v>
      </c>
    </row>
    <row r="59" spans="1:9" ht="42.75" customHeight="1" x14ac:dyDescent="0.2">
      <c r="A59" s="118"/>
      <c r="B59" s="119"/>
      <c r="C59" s="120"/>
      <c r="D59" s="112"/>
      <c r="E59" s="121"/>
      <c r="F59" s="43">
        <f t="shared" si="2"/>
        <v>0</v>
      </c>
      <c r="G59" s="42">
        <f t="shared" si="3"/>
        <v>0</v>
      </c>
    </row>
    <row r="60" spans="1:9" ht="42.75" customHeight="1" x14ac:dyDescent="0.2">
      <c r="A60" s="118"/>
      <c r="B60" s="119"/>
      <c r="C60" s="120"/>
      <c r="D60" s="112"/>
      <c r="E60" s="121"/>
      <c r="F60" s="43">
        <f t="shared" si="2"/>
        <v>0</v>
      </c>
      <c r="G60" s="42">
        <f t="shared" si="3"/>
        <v>0</v>
      </c>
    </row>
    <row r="61" spans="1:9" ht="42.75" customHeight="1" x14ac:dyDescent="0.2">
      <c r="A61" s="118"/>
      <c r="B61" s="119"/>
      <c r="C61" s="120"/>
      <c r="D61" s="112"/>
      <c r="E61" s="121"/>
      <c r="F61" s="43">
        <f t="shared" si="2"/>
        <v>0</v>
      </c>
      <c r="G61" s="42">
        <f t="shared" si="3"/>
        <v>0</v>
      </c>
      <c r="I61" s="3"/>
    </row>
    <row r="62" spans="1:9" ht="26.25" customHeight="1" thickBot="1" x14ac:dyDescent="0.25">
      <c r="A62" s="36"/>
      <c r="B62" s="36"/>
      <c r="C62" s="41" t="s">
        <v>51</v>
      </c>
      <c r="D62" s="108">
        <f>G62</f>
        <v>0</v>
      </c>
      <c r="E62" s="100" t="s">
        <v>147</v>
      </c>
      <c r="F62" s="38">
        <f>ROUND(SUM(F47:F61),2)</f>
        <v>0</v>
      </c>
      <c r="G62" s="38">
        <f>ROUND(SUM(G47:G61),4)</f>
        <v>0</v>
      </c>
    </row>
  </sheetData>
  <sheetProtection password="DBEE" sheet="1" objects="1" scenarios="1"/>
  <mergeCells count="2">
    <mergeCell ref="A8:F8"/>
    <mergeCell ref="A43:F43"/>
  </mergeCells>
  <pageMargins left="0.73" right="0.3" top="0.27" bottom="0.26" header="0.3" footer="0.3"/>
  <pageSetup scale="90" fitToHeight="2" orientation="portrait" r:id="rId1"/>
  <rowBreaks count="1" manualBreakCount="1">
    <brk id="35"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CB27B106F2384E91CB43E954052F11" ma:contentTypeVersion="11" ma:contentTypeDescription="Create a new document." ma:contentTypeScope="" ma:versionID="eb0c9f52d9665a924b238a8742d5b652">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BF51884-87C7-4B4B-83EE-E8A163CC9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11770E3-75BC-4F05-9E95-D363F6CD9053}">
  <ds:schemaRefs>
    <ds:schemaRef ds:uri="http://schemas.microsoft.com/sharepoint/v3/contenttype/forms"/>
  </ds:schemaRefs>
</ds:datastoreItem>
</file>

<file path=customXml/itemProps3.xml><?xml version="1.0" encoding="utf-8"?>
<ds:datastoreItem xmlns:ds="http://schemas.openxmlformats.org/officeDocument/2006/customXml" ds:itemID="{8EADC392-7B5B-45AE-B6B1-5C19F297143A}">
  <ds:schemaRefs>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ECA Use Only</vt:lpstr>
      <vt:lpstr>Agencies C13</vt:lpstr>
      <vt:lpstr>Instructions</vt:lpstr>
      <vt:lpstr>Budget Overview</vt:lpstr>
      <vt:lpstr>Program Annual Budget</vt:lpstr>
      <vt:lpstr>Budget Projection</vt:lpstr>
      <vt:lpstr>Carry Forward Funding</vt:lpstr>
      <vt:lpstr>Other Funding Sources</vt:lpstr>
      <vt:lpstr>1. Salaries</vt:lpstr>
      <vt:lpstr>2. Benefits</vt:lpstr>
      <vt:lpstr>3. Recruitment</vt:lpstr>
      <vt:lpstr>4. Office Supplies</vt:lpstr>
      <vt:lpstr>5. Communications</vt:lpstr>
      <vt:lpstr>6. Travel</vt:lpstr>
      <vt:lpstr>7. Equipment</vt:lpstr>
      <vt:lpstr>8. Occupancy</vt:lpstr>
      <vt:lpstr>9. Professional</vt:lpstr>
      <vt:lpstr>10. Indirect</vt:lpstr>
      <vt:lpstr>ECA Approval Sheet</vt:lpstr>
      <vt:lpstr>Budget Questions-Responses</vt:lpstr>
      <vt:lpstr>Di Minimus of MTDC</vt:lpstr>
      <vt:lpstr>'1. Salaries'!Print_Area</vt:lpstr>
      <vt:lpstr>'10. Indirect'!Print_Area</vt:lpstr>
      <vt:lpstr>'2. Benefits'!Print_Area</vt:lpstr>
      <vt:lpstr>'3. Recruitment'!Print_Area</vt:lpstr>
      <vt:lpstr>'4. Office Supplies'!Print_Area</vt:lpstr>
      <vt:lpstr>'5. Communications'!Print_Area</vt:lpstr>
      <vt:lpstr>'6. Travel'!Print_Area</vt:lpstr>
      <vt:lpstr>'7. Equipment'!Print_Area</vt:lpstr>
      <vt:lpstr>'8. Occupancy'!Print_Area</vt:lpstr>
      <vt:lpstr>'9. Professional'!Print_Area</vt:lpstr>
      <vt:lpstr>'Budget Overview'!Print_Area</vt:lpstr>
      <vt:lpstr>'Budget Projection'!Print_Area</vt:lpstr>
      <vt:lpstr>'Carry Forward Funding'!Print_Area</vt:lpstr>
      <vt:lpstr>Instructions!Print_Area</vt:lpstr>
      <vt:lpstr>'Other Funding Sources'!Print_Area</vt:lpstr>
      <vt:lpstr>'Program Annual Budget'!Print_Area</vt:lpstr>
      <vt:lpstr>'Budget Questions-Responses'!Print_Titles</vt:lpstr>
    </vt:vector>
  </TitlesOfParts>
  <Company>Sarasota Family YMCA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Gilbert</dc:creator>
  <cp:lastModifiedBy>Jason Thomas</cp:lastModifiedBy>
  <cp:lastPrinted>2014-09-11T17:53:13Z</cp:lastPrinted>
  <dcterms:created xsi:type="dcterms:W3CDTF">2003-12-08T16:12:07Z</dcterms:created>
  <dcterms:modified xsi:type="dcterms:W3CDTF">2018-08-03T14:18:35Z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0x01010028CB27B106F2384E91CB43E954052F11</vt:lpwstr>
  </property>
  <property fmtid="{D5CDD505-2E9C-101B-9397-08002B2CF9AE}" pid="3" name="Contract Status">
    <vt:lpwstr>Wordsmithing</vt:lpwstr>
  </property>
</Properties>
</file>